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April/CMB in USD/"/>
    </mc:Choice>
  </mc:AlternateContent>
  <xr:revisionPtr revIDLastSave="880" documentId="13_ncr:1_{73BD1E7C-2BE3-48C2-B6FF-F1BADEFBC8BB}" xr6:coauthVersionLast="47" xr6:coauthVersionMax="47" xr10:uidLastSave="{65BAE895-0DFA-4A0F-A835-5BB408ECB314}"/>
  <bookViews>
    <workbookView xWindow="-110" yWindow="-110" windowWidth="19420" windowHeight="11500" tabRatio="824" activeTab="2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'!$A$2:$MH$20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13">'Exch-Data'!$A$1:$FN$1</definedName>
    <definedName name="exch_month14">'Exch-Data'!$A$1:$FO$1</definedName>
    <definedName name="exch_month15">'Exch-Data'!$A$1:$FP$1</definedName>
    <definedName name="exch_month16">'Exch-Data'!$A$1:$FQ$1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10">'Exch-Data'!$A$1:$FN$19</definedName>
    <definedName name="exchange_rates11">'Exch-Data'!$A$1:$FO$19</definedName>
    <definedName name="exchange_rates12">'Exch-Data'!$A$1:$FP$19</definedName>
    <definedName name="exchange_rates13">'Exch-Data'!$A$1:$FQ$19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0" i="8" l="1"/>
  <c r="MH20" i="8"/>
  <c r="MI19" i="8"/>
  <c r="MH19" i="8"/>
  <c r="MI18" i="8"/>
  <c r="MH18" i="8"/>
  <c r="MI17" i="8"/>
  <c r="MH17" i="8"/>
  <c r="MI16" i="8"/>
  <c r="MH16" i="8"/>
  <c r="MI15" i="8"/>
  <c r="MH15" i="8"/>
  <c r="MI14" i="8"/>
  <c r="MH14" i="8"/>
  <c r="MI13" i="8"/>
  <c r="MH13" i="8"/>
  <c r="MI12" i="8"/>
  <c r="MH12" i="8"/>
  <c r="MI11" i="8"/>
  <c r="MH11" i="8"/>
  <c r="MI10" i="8"/>
  <c r="MH10" i="8"/>
  <c r="MI9" i="8"/>
  <c r="MH9" i="8"/>
  <c r="MI8" i="8"/>
  <c r="MH8" i="8"/>
  <c r="MI7" i="8"/>
  <c r="MH7" i="8"/>
  <c r="MI6" i="8"/>
  <c r="MH6" i="8"/>
  <c r="MI5" i="8"/>
  <c r="MH5" i="8"/>
  <c r="MI4" i="8"/>
  <c r="MH4" i="8"/>
  <c r="MI3" i="8"/>
  <c r="MH3" i="8"/>
  <c r="MI20" i="6"/>
  <c r="MH20" i="6"/>
  <c r="MI19" i="6"/>
  <c r="MH19" i="6"/>
  <c r="MI18" i="6"/>
  <c r="MH18" i="6"/>
  <c r="MI17" i="6"/>
  <c r="MH17" i="6"/>
  <c r="MI16" i="6"/>
  <c r="MH16" i="6"/>
  <c r="MI15" i="6"/>
  <c r="MH15" i="6"/>
  <c r="MI14" i="6"/>
  <c r="MH14" i="6"/>
  <c r="MI13" i="6"/>
  <c r="MH13" i="6"/>
  <c r="MI12" i="6"/>
  <c r="MH12" i="6"/>
  <c r="MI11" i="6"/>
  <c r="MH11" i="6"/>
  <c r="MI10" i="6"/>
  <c r="MH10" i="6"/>
  <c r="MI9" i="6"/>
  <c r="MH9" i="6"/>
  <c r="MI8" i="6"/>
  <c r="MH8" i="6"/>
  <c r="MI7" i="6"/>
  <c r="MH7" i="6"/>
  <c r="MI6" i="6"/>
  <c r="MH6" i="6"/>
  <c r="MI5" i="6"/>
  <c r="MH5" i="6"/>
  <c r="MI4" i="6"/>
  <c r="MH4" i="6"/>
  <c r="MI3" i="6"/>
  <c r="MH3" i="6"/>
  <c r="MI20" i="18"/>
  <c r="MH20" i="18"/>
  <c r="MI19" i="18"/>
  <c r="MH19" i="18"/>
  <c r="MI18" i="18"/>
  <c r="MH18" i="18"/>
  <c r="MI17" i="18"/>
  <c r="MH17" i="18"/>
  <c r="MI16" i="18"/>
  <c r="MH16" i="18"/>
  <c r="MI15" i="18"/>
  <c r="MH15" i="18"/>
  <c r="MI14" i="18"/>
  <c r="MH14" i="18"/>
  <c r="MI13" i="18"/>
  <c r="MH13" i="18"/>
  <c r="MI12" i="18"/>
  <c r="MH12" i="18"/>
  <c r="MI11" i="18"/>
  <c r="MH11" i="18"/>
  <c r="MI10" i="18"/>
  <c r="MH10" i="18"/>
  <c r="MI9" i="18"/>
  <c r="MH9" i="18"/>
  <c r="MI8" i="18"/>
  <c r="MH8" i="18"/>
  <c r="MI7" i="18"/>
  <c r="MH7" i="18"/>
  <c r="MI6" i="18"/>
  <c r="MH6" i="18"/>
  <c r="MI5" i="18"/>
  <c r="MH5" i="18"/>
  <c r="MI4" i="18"/>
  <c r="MH4" i="18"/>
  <c r="MI3" i="18"/>
  <c r="MH3" i="18"/>
  <c r="MI4" i="2"/>
  <c r="MI5" i="2"/>
  <c r="MI6" i="2"/>
  <c r="MI7" i="2"/>
  <c r="MI8" i="2"/>
  <c r="MI9" i="2"/>
  <c r="MI10" i="2"/>
  <c r="MI11" i="2"/>
  <c r="MI12" i="2"/>
  <c r="MI13" i="2"/>
  <c r="MI14" i="2"/>
  <c r="MI15" i="2"/>
  <c r="MI16" i="2"/>
  <c r="MI17" i="2"/>
  <c r="MI18" i="2"/>
  <c r="MI19" i="2"/>
  <c r="MI20" i="2"/>
  <c r="MI3" i="2"/>
  <c r="MH4" i="2"/>
  <c r="MH5" i="2"/>
  <c r="MH6" i="2"/>
  <c r="MH7" i="2"/>
  <c r="MH8" i="2"/>
  <c r="MH9" i="2"/>
  <c r="MH10" i="2"/>
  <c r="MH11" i="2"/>
  <c r="MH12" i="2"/>
  <c r="MH13" i="2"/>
  <c r="MH14" i="2"/>
  <c r="MH15" i="2"/>
  <c r="MH16" i="2"/>
  <c r="MH17" i="2"/>
  <c r="MH18" i="2"/>
  <c r="MH19" i="2"/>
  <c r="MH20" i="2"/>
  <c r="MH3" i="2"/>
  <c r="MG3" i="8" l="1"/>
  <c r="MG4" i="8"/>
  <c r="MG5" i="8"/>
  <c r="MG6" i="8"/>
  <c r="MG7" i="8"/>
  <c r="MG8" i="8"/>
  <c r="MG9" i="8"/>
  <c r="MG10" i="8"/>
  <c r="MG11" i="8"/>
  <c r="MG12" i="8"/>
  <c r="MG13" i="8"/>
  <c r="MG14" i="8"/>
  <c r="MG15" i="8"/>
  <c r="MG16" i="8"/>
  <c r="MG17" i="8"/>
  <c r="MG18" i="8"/>
  <c r="MG19" i="8"/>
  <c r="MG20" i="8"/>
  <c r="ME3" i="8"/>
  <c r="MG4" i="6"/>
  <c r="MG5" i="6"/>
  <c r="MG6" i="6"/>
  <c r="MG7" i="6"/>
  <c r="MG8" i="6"/>
  <c r="MG9" i="6"/>
  <c r="MG10" i="6"/>
  <c r="MG11" i="6"/>
  <c r="MG12" i="6"/>
  <c r="MG13" i="6"/>
  <c r="MG14" i="6"/>
  <c r="MG15" i="6"/>
  <c r="MG16" i="6"/>
  <c r="MG17" i="6"/>
  <c r="MG18" i="6"/>
  <c r="MG19" i="6"/>
  <c r="MG20" i="6"/>
  <c r="MG3" i="6"/>
  <c r="ME3" i="6"/>
  <c r="MG4" i="18"/>
  <c r="MG5" i="18"/>
  <c r="MG6" i="18"/>
  <c r="MG7" i="18"/>
  <c r="MG8" i="18"/>
  <c r="MG9" i="18"/>
  <c r="MG10" i="18"/>
  <c r="MG11" i="18"/>
  <c r="MG12" i="18"/>
  <c r="MG13" i="18"/>
  <c r="MG14" i="18"/>
  <c r="MG15" i="18"/>
  <c r="MG16" i="18"/>
  <c r="MG17" i="18"/>
  <c r="MG18" i="18"/>
  <c r="MG19" i="18"/>
  <c r="MG20" i="18"/>
  <c r="MG3" i="18"/>
  <c r="ME3" i="18"/>
  <c r="MG4" i="2"/>
  <c r="MG5" i="2"/>
  <c r="MG6" i="2"/>
  <c r="MG7" i="2"/>
  <c r="MG8" i="2"/>
  <c r="MG9" i="2"/>
  <c r="MG10" i="2"/>
  <c r="MG11" i="2"/>
  <c r="MG12" i="2"/>
  <c r="MG13" i="2"/>
  <c r="MG14" i="2"/>
  <c r="MG15" i="2"/>
  <c r="MG16" i="2"/>
  <c r="MG17" i="2"/>
  <c r="MG18" i="2"/>
  <c r="MG19" i="2"/>
  <c r="MG20" i="2"/>
  <c r="MG3" i="2"/>
  <c r="ME3" i="2"/>
  <c r="FQ3" i="13" l="1"/>
  <c r="FQ4" i="13"/>
  <c r="FQ5" i="13"/>
  <c r="FQ6" i="13"/>
  <c r="FQ7" i="13"/>
  <c r="FQ8" i="13"/>
  <c r="FQ9" i="13"/>
  <c r="FQ10" i="13"/>
  <c r="FQ11" i="13"/>
  <c r="FQ12" i="13"/>
  <c r="FQ13" i="13"/>
  <c r="FQ14" i="13"/>
  <c r="FQ15" i="13"/>
  <c r="FQ16" i="13"/>
  <c r="FQ17" i="13"/>
  <c r="FQ18" i="13"/>
  <c r="FQ19" i="13"/>
  <c r="FQ2" i="13"/>
  <c r="FP2" i="13"/>
  <c r="ME4" i="18" l="1"/>
  <c r="ME5" i="18"/>
  <c r="ME6" i="18"/>
  <c r="ME7" i="18"/>
  <c r="ME8" i="18"/>
  <c r="ME9" i="18"/>
  <c r="ME10" i="18"/>
  <c r="ME11" i="18"/>
  <c r="ME12" i="18"/>
  <c r="ME13" i="18"/>
  <c r="ME14" i="18"/>
  <c r="ME15" i="18"/>
  <c r="ME16" i="18"/>
  <c r="ME17" i="18"/>
  <c r="ME18" i="18"/>
  <c r="ME19" i="18"/>
  <c r="ME20" i="18"/>
  <c r="MC3" i="18"/>
  <c r="ME4" i="6"/>
  <c r="ME5" i="6"/>
  <c r="ME6" i="6"/>
  <c r="ME7" i="6"/>
  <c r="ME8" i="6"/>
  <c r="ME9" i="6"/>
  <c r="ME10" i="6"/>
  <c r="ME11" i="6"/>
  <c r="ME12" i="6"/>
  <c r="ME13" i="6"/>
  <c r="ME14" i="6"/>
  <c r="ME15" i="6"/>
  <c r="ME16" i="6"/>
  <c r="ME17" i="6"/>
  <c r="ME18" i="6"/>
  <c r="ME19" i="6"/>
  <c r="ME20" i="6"/>
  <c r="MC3" i="6"/>
  <c r="ME4" i="8"/>
  <c r="ME5" i="8"/>
  <c r="ME6" i="8"/>
  <c r="ME7" i="8"/>
  <c r="ME8" i="8"/>
  <c r="ME9" i="8"/>
  <c r="ME10" i="8"/>
  <c r="ME11" i="8"/>
  <c r="ME12" i="8"/>
  <c r="ME13" i="8"/>
  <c r="ME14" i="8"/>
  <c r="ME15" i="8"/>
  <c r="ME16" i="8"/>
  <c r="ME17" i="8"/>
  <c r="ME18" i="8"/>
  <c r="ME19" i="8"/>
  <c r="ME20" i="8"/>
  <c r="MC3" i="8"/>
  <c r="ME4" i="2"/>
  <c r="ME5" i="2"/>
  <c r="ME6" i="2"/>
  <c r="ME7" i="2"/>
  <c r="ME8" i="2"/>
  <c r="ME9" i="2"/>
  <c r="ME10" i="2"/>
  <c r="ME11" i="2"/>
  <c r="ME12" i="2"/>
  <c r="ME13" i="2"/>
  <c r="ME14" i="2"/>
  <c r="ME15" i="2"/>
  <c r="ME16" i="2"/>
  <c r="ME17" i="2"/>
  <c r="ME18" i="2"/>
  <c r="ME19" i="2"/>
  <c r="ME20" i="2"/>
  <c r="MC3" i="2"/>
  <c r="FP3" i="13"/>
  <c r="FP4" i="13"/>
  <c r="FP5" i="13"/>
  <c r="FP6" i="13"/>
  <c r="FP7" i="13"/>
  <c r="FP8" i="13"/>
  <c r="FP9" i="13"/>
  <c r="FP10" i="13"/>
  <c r="FP11" i="13"/>
  <c r="FP12" i="13"/>
  <c r="FP13" i="13"/>
  <c r="FP14" i="13"/>
  <c r="FP15" i="13"/>
  <c r="FP16" i="13"/>
  <c r="FP17" i="13"/>
  <c r="FP18" i="13"/>
  <c r="FP19" i="13"/>
  <c r="FO2" i="13"/>
  <c r="MC4" i="8"/>
  <c r="MC5" i="8"/>
  <c r="MC6" i="8"/>
  <c r="MC7" i="8"/>
  <c r="MC8" i="8"/>
  <c r="MC9" i="8"/>
  <c r="MC10" i="8"/>
  <c r="MC11" i="8"/>
  <c r="MC12" i="8"/>
  <c r="MC13" i="8"/>
  <c r="MC14" i="8"/>
  <c r="MC15" i="8"/>
  <c r="MC16" i="8"/>
  <c r="MC17" i="8"/>
  <c r="MC18" i="8"/>
  <c r="MC19" i="8"/>
  <c r="MC20" i="8"/>
  <c r="MA3" i="8"/>
  <c r="MC4" i="6"/>
  <c r="MC5" i="6"/>
  <c r="MC6" i="6"/>
  <c r="MC7" i="6"/>
  <c r="MC8" i="6"/>
  <c r="MC9" i="6"/>
  <c r="MC10" i="6"/>
  <c r="MC11" i="6"/>
  <c r="MC12" i="6"/>
  <c r="MC13" i="6"/>
  <c r="MC14" i="6"/>
  <c r="MC15" i="6"/>
  <c r="MC16" i="6"/>
  <c r="MC17" i="6"/>
  <c r="MC18" i="6"/>
  <c r="MC19" i="6"/>
  <c r="MC20" i="6"/>
  <c r="MA3" i="6"/>
  <c r="MC4" i="18"/>
  <c r="MC5" i="18"/>
  <c r="MC6" i="18"/>
  <c r="MC7" i="18"/>
  <c r="MC8" i="18"/>
  <c r="MC9" i="18"/>
  <c r="MC10" i="18"/>
  <c r="MC11" i="18"/>
  <c r="MC12" i="18"/>
  <c r="MC13" i="18"/>
  <c r="MC14" i="18"/>
  <c r="MC15" i="18"/>
  <c r="MC16" i="18"/>
  <c r="MC17" i="18"/>
  <c r="MC18" i="18"/>
  <c r="MC19" i="18"/>
  <c r="MC20" i="18"/>
  <c r="MA3" i="18"/>
  <c r="MC4" i="2"/>
  <c r="MC5" i="2"/>
  <c r="MC6" i="2"/>
  <c r="MC7" i="2"/>
  <c r="MC8" i="2"/>
  <c r="MC9" i="2"/>
  <c r="MC10" i="2"/>
  <c r="MC11" i="2"/>
  <c r="MC12" i="2"/>
  <c r="MC13" i="2"/>
  <c r="MC14" i="2"/>
  <c r="MC15" i="2"/>
  <c r="MC16" i="2"/>
  <c r="MC17" i="2"/>
  <c r="MC18" i="2"/>
  <c r="MC19" i="2"/>
  <c r="MC20" i="2"/>
  <c r="MA3" i="2"/>
  <c r="FO3" i="13"/>
  <c r="FO4" i="13"/>
  <c r="FO5" i="13"/>
  <c r="FO6" i="13"/>
  <c r="FO7" i="13"/>
  <c r="FO8" i="13"/>
  <c r="FO9" i="13"/>
  <c r="FO10" i="13"/>
  <c r="FO11" i="13"/>
  <c r="FO12" i="13"/>
  <c r="FO13" i="13"/>
  <c r="FO14" i="13"/>
  <c r="FO15" i="13"/>
  <c r="FO16" i="13"/>
  <c r="FO17" i="13"/>
  <c r="FO18" i="13"/>
  <c r="FO19" i="13"/>
  <c r="FN2" i="13"/>
  <c r="MA4" i="2" l="1"/>
  <c r="MA5" i="2"/>
  <c r="MA6" i="2"/>
  <c r="MA7" i="2"/>
  <c r="MA8" i="2"/>
  <c r="MA9" i="2"/>
  <c r="MA10" i="2"/>
  <c r="MA11" i="2"/>
  <c r="MA12" i="2"/>
  <c r="MA13" i="2"/>
  <c r="MA14" i="2"/>
  <c r="MA15" i="2"/>
  <c r="MA16" i="2"/>
  <c r="MA17" i="2"/>
  <c r="MA18" i="2"/>
  <c r="MA19" i="2"/>
  <c r="MA20" i="2"/>
  <c r="LY3" i="2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4" i="6"/>
  <c r="MA5" i="6"/>
  <c r="MA6" i="6"/>
  <c r="MA7" i="6"/>
  <c r="MA8" i="6"/>
  <c r="MA9" i="6"/>
  <c r="MA10" i="6"/>
  <c r="MA11" i="6"/>
  <c r="MA12" i="6"/>
  <c r="MA13" i="6"/>
  <c r="MA14" i="6"/>
  <c r="MA15" i="6"/>
  <c r="MA16" i="6"/>
  <c r="MA17" i="6"/>
  <c r="MA18" i="6"/>
  <c r="MA19" i="6"/>
  <c r="MA20" i="6"/>
  <c r="MA4" i="18"/>
  <c r="MA5" i="18"/>
  <c r="MA6" i="18"/>
  <c r="MA7" i="18"/>
  <c r="MA8" i="18"/>
  <c r="MA9" i="18"/>
  <c r="MA10" i="18"/>
  <c r="MA11" i="18"/>
  <c r="MA12" i="18"/>
  <c r="MA13" i="18"/>
  <c r="MA14" i="18"/>
  <c r="MA15" i="18"/>
  <c r="MA16" i="18"/>
  <c r="MA17" i="18"/>
  <c r="MA18" i="18"/>
  <c r="MA19" i="18"/>
  <c r="MA20" i="18"/>
  <c r="LY3" i="18"/>
  <c r="LY3" i="6"/>
  <c r="LY3" i="8"/>
  <c r="FN3" i="13" l="1"/>
  <c r="FN4" i="13"/>
  <c r="FN5" i="13"/>
  <c r="FN6" i="13"/>
  <c r="FN7" i="13"/>
  <c r="FN8" i="13"/>
  <c r="FN9" i="13"/>
  <c r="FN10" i="13"/>
  <c r="FN11" i="13"/>
  <c r="FN12" i="13"/>
  <c r="FN13" i="13"/>
  <c r="FN14" i="13"/>
  <c r="FN15" i="13"/>
  <c r="FN16" i="13"/>
  <c r="FN17" i="13"/>
  <c r="FN18" i="13"/>
  <c r="FN19" i="13"/>
  <c r="FM2" i="13"/>
  <c r="LY4" i="8" l="1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<sst xmlns="http://schemas.openxmlformats.org/spreadsheetml/2006/main" count="1551" uniqueCount="68">
  <si>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</si>
  <si>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</si>
  <si>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</si>
  <si>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</si>
  <si>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</si>
  <si>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</si>
  <si>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</si>
  <si>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</si>
  <si>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</si>
  <si>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</si>
  <si>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</si>
  <si>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</si>
  <si>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</si>
  <si>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</si>
  <si>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</si>
  <si>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</si>
  <si>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</si>
  <si>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</si>
  <si>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</si>
  <si>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</si>
  <si>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</si>
  <si>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</si>
  <si>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</si>
  <si>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</si>
  <si>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</si>
  <si>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</si>
  <si>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</si>
  <si>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</si>
  <si>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</si>
  <si>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</si>
  <si>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</si>
  <si>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</si>
  <si>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</si>
  <si>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</si>
  <si>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</si>
  <si>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</si>
  <si>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</si>
  <si>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</si>
  <si>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</si>
  <si>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</si>
  <si>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</si>
  <si>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</si>
  <si>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</si>
  <si>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</si>
  <si>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</si>
  <si>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</si>
  <si>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</si>
  <si>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</si>
  <si>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</si>
  <si>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</si>
  <si>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</si>
  <si>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</si>
  <si>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</si>
  <si>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</si>
  <si>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</si>
  <si>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</si>
  <si>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</si>
  <si>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</si>
  <si>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</si>
  <si>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</si>
  <si>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</si>
  <si>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</si>
  <si>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</si>
  <si>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</si>
  <si>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</si>
  <si>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</si>
  <si>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</si>
  <si>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Apr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</si>
</sst>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24" fillId="33" borderId="10" xfId="0" applyFont="1" applyFill="1" applyBorder="1" applyAlignment="1">
      <alignment horizontal="center" vertical="center"/>
    </xf>
    <xf numFmtId="17" fontId="24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" fontId="25" fillId="33" borderId="1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  <xf numFmtId="0" fontId="24" fillId="33" borderId="28" xfId="0" applyFont="1" applyFill="1" applyBorder="1" applyAlignment="1">
      <alignment horizontal="center"/>
    </xf>
    <xf numFmtId="0" fontId="24" fillId="33" borderId="29" xfId="0" applyFont="1" applyFill="1" applyBorder="1" applyAlignment="1">
      <alignment horizontal="center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7.81640625" bestFit="1" customWidth="1"/>
    <col min="6" max="6" width="14.81640625" customWidth="1"/>
    <col min="7" max="7" width="3.1796875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5" t="s">
        <v>36</v>
      </c>
      <c r="C2" s="48" t="s">
        <v>37</v>
      </c>
      <c r="E2" s="5" t="s">
        <v>38</v>
      </c>
      <c r="F2" s="48" t="s">
        <v>39</v>
      </c>
      <c r="H2" s="20" t="s">
        <v>40</v>
      </c>
      <c r="I2" s="51" t="s">
        <v>41</v>
      </c>
      <c r="K2" s="20" t="s">
        <v>42</v>
      </c>
      <c r="L2" s="48" t="s">
        <v>43</v>
      </c>
    </row>
    <row r="3" spans="2:12" x14ac:dyDescent="0.35">
      <c r="B3" s="4" t="s">
        <v>44</v>
      </c>
      <c r="C3" s="49"/>
      <c r="E3" s="1" t="s">
        <v>44</v>
      </c>
      <c r="F3" s="49"/>
      <c r="H3" s="21" t="s">
        <v>27</v>
      </c>
      <c r="I3" s="52"/>
      <c r="K3" s="21" t="s">
        <v>44</v>
      </c>
      <c r="L3" s="49"/>
    </row>
    <row r="4" spans="2:12" x14ac:dyDescent="0.35">
      <c r="B4" s="2" t="s">
        <v>21</v>
      </c>
      <c r="C4" s="49"/>
      <c r="E4" s="2" t="s">
        <v>21</v>
      </c>
      <c r="F4" s="49"/>
      <c r="H4" s="22" t="s">
        <v>28</v>
      </c>
      <c r="I4" s="52"/>
      <c r="K4" s="22" t="s">
        <v>21</v>
      </c>
      <c r="L4" s="49"/>
    </row>
    <row r="5" spans="2:12" x14ac:dyDescent="0.35">
      <c r="B5" s="2" t="s">
        <v>20</v>
      </c>
      <c r="C5" s="49"/>
      <c r="E5" s="2" t="s">
        <v>20</v>
      </c>
      <c r="F5" s="49"/>
      <c r="H5" s="22" t="s">
        <v>29</v>
      </c>
      <c r="I5" s="52"/>
      <c r="K5" s="22" t="s">
        <v>20</v>
      </c>
      <c r="L5" s="49"/>
    </row>
    <row r="6" spans="2:12" ht="15" thickBot="1" x14ac:dyDescent="0.4">
      <c r="B6" s="3" t="s">
        <v>22</v>
      </c>
      <c r="C6" s="50"/>
      <c r="E6" s="2" t="s">
        <v>22</v>
      </c>
      <c r="F6" s="49"/>
      <c r="H6" s="22" t="s">
        <v>45</v>
      </c>
      <c r="I6" s="52"/>
      <c r="K6" s="22" t="s">
        <v>22</v>
      </c>
      <c r="L6" s="49"/>
    </row>
    <row r="7" spans="2:12" x14ac:dyDescent="0.35">
      <c r="E7" s="2" t="s">
        <v>23</v>
      </c>
      <c r="F7" s="49"/>
      <c r="H7" s="22" t="s">
        <v>30</v>
      </c>
      <c r="I7" s="52"/>
      <c r="K7" s="22" t="s">
        <v>23</v>
      </c>
      <c r="L7" s="49"/>
    </row>
    <row r="8" spans="2:12" x14ac:dyDescent="0.35">
      <c r="E8" s="2" t="s">
        <v>24</v>
      </c>
      <c r="F8" s="49"/>
      <c r="H8" s="22" t="s">
        <v>31</v>
      </c>
      <c r="I8" s="52"/>
      <c r="K8" s="22" t="s">
        <v>24</v>
      </c>
      <c r="L8" s="49"/>
    </row>
    <row r="9" spans="2:12" x14ac:dyDescent="0.35">
      <c r="E9" s="2" t="s">
        <v>25</v>
      </c>
      <c r="F9" s="49"/>
      <c r="H9" s="22" t="s">
        <v>32</v>
      </c>
      <c r="I9" s="52"/>
      <c r="K9" s="22" t="s">
        <v>25</v>
      </c>
      <c r="L9" s="49"/>
    </row>
    <row r="10" spans="2:12" ht="15" thickBot="1" x14ac:dyDescent="0.4">
      <c r="E10" s="3" t="s">
        <v>26</v>
      </c>
      <c r="F10" s="50"/>
      <c r="H10" s="22" t="s">
        <v>33</v>
      </c>
      <c r="I10" s="52"/>
      <c r="K10" s="23" t="s">
        <v>26</v>
      </c>
      <c r="L10" s="49"/>
    </row>
    <row r="11" spans="2:12" x14ac:dyDescent="0.35">
      <c r="H11" s="22" t="s">
        <v>34</v>
      </c>
      <c r="I11" s="52"/>
      <c r="K11" s="21" t="s">
        <v>27</v>
      </c>
      <c r="L11" s="49"/>
    </row>
    <row r="12" spans="2:12" ht="15" thickBot="1" x14ac:dyDescent="0.4">
      <c r="H12" s="23" t="s">
        <v>35</v>
      </c>
      <c r="I12" s="53"/>
      <c r="K12" s="22" t="s">
        <v>28</v>
      </c>
      <c r="L12" s="49"/>
    </row>
    <row r="13" spans="2:12" x14ac:dyDescent="0.35">
      <c r="I13" s="24"/>
      <c r="K13" s="22" t="s">
        <v>29</v>
      </c>
      <c r="L13" s="49"/>
    </row>
    <row r="14" spans="2:12" x14ac:dyDescent="0.35">
      <c r="K14" s="22" t="s">
        <v>45</v>
      </c>
      <c r="L14" s="49"/>
    </row>
    <row r="15" spans="2:12" x14ac:dyDescent="0.35">
      <c r="K15" s="22" t="s">
        <v>30</v>
      </c>
      <c r="L15" s="49"/>
    </row>
    <row r="16" spans="2:12" x14ac:dyDescent="0.35">
      <c r="K16" s="22" t="s">
        <v>31</v>
      </c>
      <c r="L16" s="49"/>
    </row>
    <row r="17" spans="11:12" x14ac:dyDescent="0.35">
      <c r="K17" s="22" t="s">
        <v>32</v>
      </c>
      <c r="L17" s="49"/>
    </row>
    <row r="18" spans="11:12" x14ac:dyDescent="0.35">
      <c r="K18" s="22" t="s">
        <v>33</v>
      </c>
      <c r="L18" s="49"/>
    </row>
    <row r="19" spans="11:12" x14ac:dyDescent="0.35">
      <c r="K19" s="22" t="s">
        <v>34</v>
      </c>
      <c r="L19" s="49"/>
    </row>
    <row r="20" spans="11:12" ht="15" thickBot="1" x14ac:dyDescent="0.4">
      <c r="K20" s="23" t="s">
        <v>35</v>
      </c>
      <c r="L20" s="50"/>
    </row>
    <row r="21" spans="11:12" x14ac:dyDescent="0.35">
      <c r="L21" s="24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I40"/>
  <sheetViews>
    <sheetView zoomScale="115" zoomScaleNormal="115" workbookViewId="0">
      <pane xSplit="1" ySplit="1" topLeftCell="GR2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796875" defaultRowHeight="10.5" x14ac:dyDescent="0.25"/>
  <cols>
    <col min="1" max="1" width="13.1796875" style="9" bestFit="1" customWidth="1"/>
    <col min="2" max="24" width="10.1796875" style="9" hidden="1" customWidth="1"/>
    <col min="25" max="25" width="9.54296875" style="9" hidden="1" customWidth="1"/>
    <col min="26" max="99" width="10.1796875" style="17" hidden="1" customWidth="1"/>
    <col min="100" max="100" width="12.81640625" style="17" hidden="1" customWidth="1"/>
    <col min="101" max="145" width="10.1796875" style="17" hidden="1" customWidth="1"/>
    <col min="146" max="148" width="8.81640625" style="17" hidden="1" customWidth="1"/>
    <col min="149" max="149" width="4.453125" style="17" hidden="1" customWidth="1"/>
    <col min="150" max="199" width="8.81640625" style="17" hidden="1" customWidth="1"/>
    <col min="200" max="238" width="8.81640625" style="17" customWidth="1"/>
    <col min="239" max="239" width="9.1796875" style="17" customWidth="1"/>
    <col min="240" max="240" width="8.81640625" style="17" customWidth="1"/>
    <col min="241" max="310" width="9.1796875" style="17" customWidth="1"/>
    <col min="311" max="325" width="9.81640625" style="17" customWidth="1"/>
    <col min="326" max="345" width="9.1796875" style="9"/>
    <col min="346" max="347" width="9.54296875" style="9" customWidth="1"/>
    <col min="348" max="16384" width="9.1796875" style="9"/>
  </cols>
  <sheetData>
    <row r="1" spans="1:347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6" t="s">
        <v>67</v>
      </c>
      <c r="MI1" s="57"/>
    </row>
    <row r="2" spans="1:347" x14ac:dyDescent="0.25">
      <c r="A2" s="59"/>
      <c r="B2" s="44" t="s">
        <v>18</v>
      </c>
      <c r="C2" s="45" t="s">
        <v>19</v>
      </c>
      <c r="D2" s="44" t="s">
        <v>18</v>
      </c>
      <c r="E2" s="45" t="s">
        <v>19</v>
      </c>
      <c r="F2" s="44" t="s">
        <v>18</v>
      </c>
      <c r="G2" s="45" t="s">
        <v>19</v>
      </c>
      <c r="H2" s="44" t="s">
        <v>18</v>
      </c>
      <c r="I2" s="45" t="s">
        <v>19</v>
      </c>
      <c r="J2" s="44" t="s">
        <v>18</v>
      </c>
      <c r="K2" s="45" t="s">
        <v>19</v>
      </c>
      <c r="L2" s="44" t="s">
        <v>18</v>
      </c>
      <c r="M2" s="45" t="s">
        <v>19</v>
      </c>
      <c r="N2" s="44" t="s">
        <v>18</v>
      </c>
      <c r="O2" s="45" t="s">
        <v>19</v>
      </c>
      <c r="P2" s="44" t="s">
        <v>18</v>
      </c>
      <c r="Q2" s="45" t="s">
        <v>19</v>
      </c>
      <c r="R2" s="44" t="s">
        <v>18</v>
      </c>
      <c r="S2" s="45" t="s">
        <v>19</v>
      </c>
      <c r="T2" s="44" t="s">
        <v>18</v>
      </c>
      <c r="U2" s="45" t="s">
        <v>19</v>
      </c>
      <c r="V2" s="44" t="s">
        <v>18</v>
      </c>
      <c r="W2" s="45" t="s">
        <v>19</v>
      </c>
      <c r="X2" s="44" t="s">
        <v>18</v>
      </c>
      <c r="Y2" s="45" t="s">
        <v>19</v>
      </c>
      <c r="Z2" s="46" t="s">
        <v>18</v>
      </c>
      <c r="AA2" s="47" t="s">
        <v>19</v>
      </c>
      <c r="AB2" s="46" t="s">
        <v>18</v>
      </c>
      <c r="AC2" s="47" t="s">
        <v>19</v>
      </c>
      <c r="AD2" s="46" t="s">
        <v>18</v>
      </c>
      <c r="AE2" s="47" t="s">
        <v>19</v>
      </c>
      <c r="AF2" s="46" t="s">
        <v>18</v>
      </c>
      <c r="AG2" s="47" t="s">
        <v>19</v>
      </c>
      <c r="AH2" s="46" t="s">
        <v>18</v>
      </c>
      <c r="AI2" s="47" t="s">
        <v>19</v>
      </c>
      <c r="AJ2" s="46" t="s">
        <v>18</v>
      </c>
      <c r="AK2" s="47" t="s">
        <v>19</v>
      </c>
      <c r="AL2" s="46" t="s">
        <v>18</v>
      </c>
      <c r="AM2" s="47" t="s">
        <v>19</v>
      </c>
      <c r="AN2" s="46" t="s">
        <v>18</v>
      </c>
      <c r="AO2" s="47" t="s">
        <v>19</v>
      </c>
      <c r="AP2" s="46" t="s">
        <v>18</v>
      </c>
      <c r="AQ2" s="47" t="s">
        <v>19</v>
      </c>
      <c r="AR2" s="46" t="s">
        <v>18</v>
      </c>
      <c r="AS2" s="47" t="s">
        <v>19</v>
      </c>
      <c r="AT2" s="46" t="s">
        <v>18</v>
      </c>
      <c r="AU2" s="47" t="s">
        <v>19</v>
      </c>
      <c r="AV2" s="46" t="s">
        <v>18</v>
      </c>
      <c r="AW2" s="47" t="s">
        <v>19</v>
      </c>
      <c r="AX2" s="46" t="s">
        <v>18</v>
      </c>
      <c r="AY2" s="47" t="s">
        <v>19</v>
      </c>
      <c r="AZ2" s="46" t="s">
        <v>18</v>
      </c>
      <c r="BA2" s="47" t="s">
        <v>19</v>
      </c>
      <c r="BB2" s="46" t="s">
        <v>18</v>
      </c>
      <c r="BC2" s="47" t="s">
        <v>19</v>
      </c>
      <c r="BD2" s="46" t="s">
        <v>18</v>
      </c>
      <c r="BE2" s="47" t="s">
        <v>19</v>
      </c>
      <c r="BF2" s="46" t="s">
        <v>18</v>
      </c>
      <c r="BG2" s="47" t="s">
        <v>19</v>
      </c>
      <c r="BH2" s="46" t="s">
        <v>18</v>
      </c>
      <c r="BI2" s="47" t="s">
        <v>19</v>
      </c>
      <c r="BJ2" s="46" t="s">
        <v>18</v>
      </c>
      <c r="BK2" s="47" t="s">
        <v>19</v>
      </c>
      <c r="BL2" s="46" t="s">
        <v>18</v>
      </c>
      <c r="BM2" s="47" t="s">
        <v>19</v>
      </c>
      <c r="BN2" s="46" t="s">
        <v>18</v>
      </c>
      <c r="BO2" s="47" t="s">
        <v>19</v>
      </c>
      <c r="BP2" s="46" t="s">
        <v>18</v>
      </c>
      <c r="BQ2" s="47" t="s">
        <v>19</v>
      </c>
      <c r="BR2" s="46" t="s">
        <v>18</v>
      </c>
      <c r="BS2" s="47" t="s">
        <v>19</v>
      </c>
      <c r="BT2" s="46" t="s">
        <v>18</v>
      </c>
      <c r="BU2" s="47" t="s">
        <v>19</v>
      </c>
      <c r="BV2" s="46" t="s">
        <v>18</v>
      </c>
      <c r="BW2" s="47" t="s">
        <v>19</v>
      </c>
      <c r="BX2" s="46" t="s">
        <v>18</v>
      </c>
      <c r="BY2" s="47" t="s">
        <v>19</v>
      </c>
      <c r="BZ2" s="46" t="s">
        <v>18</v>
      </c>
      <c r="CA2" s="47" t="s">
        <v>19</v>
      </c>
      <c r="CB2" s="46" t="s">
        <v>18</v>
      </c>
      <c r="CC2" s="47" t="s">
        <v>19</v>
      </c>
      <c r="CD2" s="46" t="s">
        <v>18</v>
      </c>
      <c r="CE2" s="47" t="s">
        <v>19</v>
      </c>
      <c r="CF2" s="46" t="s">
        <v>18</v>
      </c>
      <c r="CG2" s="47" t="s">
        <v>19</v>
      </c>
      <c r="CH2" s="46" t="s">
        <v>18</v>
      </c>
      <c r="CI2" s="47" t="s">
        <v>19</v>
      </c>
      <c r="CJ2" s="46" t="s">
        <v>18</v>
      </c>
      <c r="CK2" s="47" t="s">
        <v>19</v>
      </c>
      <c r="CL2" s="46" t="s">
        <v>18</v>
      </c>
      <c r="CM2" s="47" t="s">
        <v>19</v>
      </c>
      <c r="CN2" s="46" t="s">
        <v>18</v>
      </c>
      <c r="CO2" s="47" t="s">
        <v>19</v>
      </c>
      <c r="CP2" s="46" t="s">
        <v>18</v>
      </c>
      <c r="CQ2" s="47" t="s">
        <v>19</v>
      </c>
      <c r="CR2" s="46" t="s">
        <v>18</v>
      </c>
      <c r="CS2" s="47" t="s">
        <v>19</v>
      </c>
      <c r="CT2" s="46" t="s">
        <v>18</v>
      </c>
      <c r="CU2" s="47" t="s">
        <v>19</v>
      </c>
      <c r="CV2" s="46" t="s">
        <v>18</v>
      </c>
      <c r="CW2" s="47" t="s">
        <v>19</v>
      </c>
      <c r="CX2" s="46" t="s">
        <v>18</v>
      </c>
      <c r="CY2" s="47" t="s">
        <v>19</v>
      </c>
      <c r="CZ2" s="46" t="s">
        <v>18</v>
      </c>
      <c r="DA2" s="47" t="s">
        <v>19</v>
      </c>
      <c r="DB2" s="46" t="s">
        <v>18</v>
      </c>
      <c r="DC2" s="47" t="s">
        <v>19</v>
      </c>
      <c r="DD2" s="46" t="s">
        <v>18</v>
      </c>
      <c r="DE2" s="47" t="s">
        <v>19</v>
      </c>
      <c r="DF2" s="46" t="s">
        <v>18</v>
      </c>
      <c r="DG2" s="47" t="s">
        <v>19</v>
      </c>
      <c r="DH2" s="46" t="s">
        <v>18</v>
      </c>
      <c r="DI2" s="47" t="s">
        <v>19</v>
      </c>
      <c r="DJ2" s="46" t="s">
        <v>18</v>
      </c>
      <c r="DK2" s="47" t="s">
        <v>19</v>
      </c>
      <c r="DL2" s="46" t="s">
        <v>18</v>
      </c>
      <c r="DM2" s="47" t="s">
        <v>19</v>
      </c>
      <c r="DN2" s="46" t="s">
        <v>18</v>
      </c>
      <c r="DO2" s="47" t="s">
        <v>19</v>
      </c>
      <c r="DP2" s="46" t="s">
        <v>18</v>
      </c>
      <c r="DQ2" s="47" t="s">
        <v>19</v>
      </c>
      <c r="DR2" s="46" t="s">
        <v>18</v>
      </c>
      <c r="DS2" s="47" t="s">
        <v>19</v>
      </c>
      <c r="DT2" s="46" t="s">
        <v>18</v>
      </c>
      <c r="DU2" s="47" t="s">
        <v>19</v>
      </c>
      <c r="DV2" s="46" t="s">
        <v>18</v>
      </c>
      <c r="DW2" s="47" t="s">
        <v>19</v>
      </c>
      <c r="DX2" s="46" t="s">
        <v>18</v>
      </c>
      <c r="DY2" s="47" t="s">
        <v>19</v>
      </c>
      <c r="DZ2" s="46" t="s">
        <v>18</v>
      </c>
      <c r="EA2" s="47" t="s">
        <v>19</v>
      </c>
      <c r="EB2" s="46" t="s">
        <v>18</v>
      </c>
      <c r="EC2" s="47" t="s">
        <v>19</v>
      </c>
      <c r="ED2" s="46" t="s">
        <v>18</v>
      </c>
      <c r="EE2" s="47" t="s">
        <v>19</v>
      </c>
      <c r="EF2" s="46" t="s">
        <v>18</v>
      </c>
      <c r="EG2" s="47" t="s">
        <v>19</v>
      </c>
      <c r="EH2" s="46" t="s">
        <v>18</v>
      </c>
      <c r="EI2" s="47" t="s">
        <v>19</v>
      </c>
      <c r="EJ2" s="46" t="s">
        <v>18</v>
      </c>
      <c r="EK2" s="47" t="s">
        <v>19</v>
      </c>
      <c r="EL2" s="46" t="s">
        <v>18</v>
      </c>
      <c r="EM2" s="47" t="s">
        <v>19</v>
      </c>
      <c r="EN2" s="46" t="s">
        <v>18</v>
      </c>
      <c r="EO2" s="47" t="s">
        <v>19</v>
      </c>
      <c r="EP2" s="46" t="s">
        <v>18</v>
      </c>
      <c r="EQ2" s="47" t="s">
        <v>19</v>
      </c>
      <c r="ER2" s="46" t="s">
        <v>18</v>
      </c>
      <c r="ES2" s="47" t="s">
        <v>19</v>
      </c>
      <c r="ET2" s="46" t="s">
        <v>18</v>
      </c>
      <c r="EU2" s="47" t="s">
        <v>19</v>
      </c>
      <c r="EV2" s="46" t="s">
        <v>18</v>
      </c>
      <c r="EW2" s="47" t="s">
        <v>19</v>
      </c>
      <c r="EX2" s="46" t="s">
        <v>18</v>
      </c>
      <c r="EY2" s="47" t="s">
        <v>19</v>
      </c>
      <c r="EZ2" s="46" t="s">
        <v>18</v>
      </c>
      <c r="FA2" s="47" t="s">
        <v>19</v>
      </c>
      <c r="FB2" s="46" t="s">
        <v>18</v>
      </c>
      <c r="FC2" s="47" t="s">
        <v>19</v>
      </c>
      <c r="FD2" s="46" t="s">
        <v>18</v>
      </c>
      <c r="FE2" s="47" t="s">
        <v>19</v>
      </c>
      <c r="FF2" s="46" t="s">
        <v>18</v>
      </c>
      <c r="FG2" s="47" t="s">
        <v>19</v>
      </c>
      <c r="FH2" s="46" t="s">
        <v>18</v>
      </c>
      <c r="FI2" s="47" t="s">
        <v>19</v>
      </c>
      <c r="FJ2" s="46" t="s">
        <v>18</v>
      </c>
      <c r="FK2" s="47" t="s">
        <v>19</v>
      </c>
      <c r="FL2" s="46" t="s">
        <v>18</v>
      </c>
      <c r="FM2" s="47" t="s">
        <v>19</v>
      </c>
      <c r="FN2" s="46" t="s">
        <v>18</v>
      </c>
      <c r="FO2" s="47" t="s">
        <v>19</v>
      </c>
      <c r="FP2" s="46" t="s">
        <v>18</v>
      </c>
      <c r="FQ2" s="47" t="s">
        <v>19</v>
      </c>
      <c r="FR2" s="46" t="s">
        <v>18</v>
      </c>
      <c r="FS2" s="47" t="s">
        <v>19</v>
      </c>
      <c r="FT2" s="46" t="s">
        <v>18</v>
      </c>
      <c r="FU2" s="47" t="s">
        <v>19</v>
      </c>
      <c r="FV2" s="46" t="s">
        <v>18</v>
      </c>
      <c r="FW2" s="47" t="s">
        <v>19</v>
      </c>
      <c r="FX2" s="46" t="s">
        <v>18</v>
      </c>
      <c r="FY2" s="47" t="s">
        <v>19</v>
      </c>
      <c r="FZ2" s="46" t="s">
        <v>18</v>
      </c>
      <c r="GA2" s="47" t="s">
        <v>19</v>
      </c>
      <c r="GB2" s="46" t="s">
        <v>18</v>
      </c>
      <c r="GC2" s="47" t="s">
        <v>19</v>
      </c>
      <c r="GD2" s="46" t="s">
        <v>18</v>
      </c>
      <c r="GE2" s="47" t="s">
        <v>19</v>
      </c>
      <c r="GF2" s="46" t="s">
        <v>18</v>
      </c>
      <c r="GG2" s="47" t="s">
        <v>19</v>
      </c>
      <c r="GH2" s="46" t="s">
        <v>18</v>
      </c>
      <c r="GI2" s="47" t="s">
        <v>19</v>
      </c>
      <c r="GJ2" s="46" t="s">
        <v>18</v>
      </c>
      <c r="GK2" s="47" t="s">
        <v>19</v>
      </c>
      <c r="GL2" s="46" t="s">
        <v>18</v>
      </c>
      <c r="GM2" s="47" t="s">
        <v>19</v>
      </c>
      <c r="GN2" s="46" t="s">
        <v>18</v>
      </c>
      <c r="GO2" s="47" t="s">
        <v>19</v>
      </c>
      <c r="GP2" s="46" t="s">
        <v>18</v>
      </c>
      <c r="GQ2" s="47" t="s">
        <v>19</v>
      </c>
      <c r="GR2" s="46" t="s">
        <v>18</v>
      </c>
      <c r="GS2" s="47" t="s">
        <v>19</v>
      </c>
      <c r="GT2" s="46" t="s">
        <v>18</v>
      </c>
      <c r="GU2" s="47" t="s">
        <v>19</v>
      </c>
      <c r="GV2" s="46" t="s">
        <v>18</v>
      </c>
      <c r="GW2" s="47" t="s">
        <v>19</v>
      </c>
      <c r="GX2" s="46" t="s">
        <v>18</v>
      </c>
      <c r="GY2" s="47" t="s">
        <v>19</v>
      </c>
      <c r="GZ2" s="46" t="s">
        <v>18</v>
      </c>
      <c r="HA2" s="47" t="s">
        <v>19</v>
      </c>
      <c r="HB2" s="46" t="s">
        <v>18</v>
      </c>
      <c r="HC2" s="47" t="s">
        <v>19</v>
      </c>
      <c r="HD2" s="46" t="s">
        <v>18</v>
      </c>
      <c r="HE2" s="47" t="s">
        <v>19</v>
      </c>
      <c r="HF2" s="46" t="s">
        <v>18</v>
      </c>
      <c r="HG2" s="47" t="s">
        <v>19</v>
      </c>
      <c r="HH2" s="46" t="s">
        <v>18</v>
      </c>
      <c r="HI2" s="47" t="s">
        <v>19</v>
      </c>
      <c r="HJ2" s="46" t="s">
        <v>18</v>
      </c>
      <c r="HK2" s="47" t="s">
        <v>19</v>
      </c>
      <c r="HL2" s="46" t="s">
        <v>18</v>
      </c>
      <c r="HM2" s="47" t="s">
        <v>19</v>
      </c>
      <c r="HN2" s="46" t="s">
        <v>18</v>
      </c>
      <c r="HO2" s="47" t="s">
        <v>19</v>
      </c>
      <c r="HP2" s="46" t="s">
        <v>18</v>
      </c>
      <c r="HQ2" s="47" t="s">
        <v>19</v>
      </c>
      <c r="HR2" s="46" t="s">
        <v>18</v>
      </c>
      <c r="HS2" s="47" t="s">
        <v>19</v>
      </c>
      <c r="HT2" s="46" t="s">
        <v>18</v>
      </c>
      <c r="HU2" s="47" t="s">
        <v>19</v>
      </c>
      <c r="HV2" s="46" t="s">
        <v>18</v>
      </c>
      <c r="HW2" s="47" t="s">
        <v>19</v>
      </c>
      <c r="HX2" s="46" t="s">
        <v>18</v>
      </c>
      <c r="HY2" s="47" t="s">
        <v>19</v>
      </c>
      <c r="HZ2" s="46" t="s">
        <v>18</v>
      </c>
      <c r="IA2" s="47" t="s">
        <v>19</v>
      </c>
      <c r="IB2" s="46" t="s">
        <v>18</v>
      </c>
      <c r="IC2" s="47" t="s">
        <v>19</v>
      </c>
      <c r="ID2" s="46" t="s">
        <v>18</v>
      </c>
      <c r="IE2" s="47" t="s">
        <v>19</v>
      </c>
      <c r="IF2" s="46" t="s">
        <v>18</v>
      </c>
      <c r="IG2" s="47" t="s">
        <v>19</v>
      </c>
      <c r="IH2" s="46" t="s">
        <v>18</v>
      </c>
      <c r="II2" s="47" t="s">
        <v>19</v>
      </c>
      <c r="IJ2" s="46" t="s">
        <v>18</v>
      </c>
      <c r="IK2" s="47" t="s">
        <v>19</v>
      </c>
      <c r="IL2" s="46" t="s">
        <v>18</v>
      </c>
      <c r="IM2" s="47" t="s">
        <v>19</v>
      </c>
      <c r="IN2" s="46" t="s">
        <v>18</v>
      </c>
      <c r="IO2" s="47" t="s">
        <v>19</v>
      </c>
      <c r="IP2" s="46" t="s">
        <v>18</v>
      </c>
      <c r="IQ2" s="47" t="s">
        <v>19</v>
      </c>
      <c r="IR2" s="46" t="s">
        <v>18</v>
      </c>
      <c r="IS2" s="47" t="s">
        <v>19</v>
      </c>
      <c r="IT2" s="46" t="s">
        <v>18</v>
      </c>
      <c r="IU2" s="47" t="s">
        <v>19</v>
      </c>
      <c r="IV2" s="46" t="s">
        <v>18</v>
      </c>
      <c r="IW2" s="47" t="s">
        <v>19</v>
      </c>
      <c r="IX2" s="46" t="s">
        <v>18</v>
      </c>
      <c r="IY2" s="47" t="s">
        <v>19</v>
      </c>
      <c r="IZ2" s="46" t="s">
        <v>18</v>
      </c>
      <c r="JA2" s="47" t="s">
        <v>19</v>
      </c>
      <c r="JB2" s="46" t="s">
        <v>18</v>
      </c>
      <c r="JC2" s="47" t="s">
        <v>19</v>
      </c>
      <c r="JD2" s="46" t="s">
        <v>18</v>
      </c>
      <c r="JE2" s="47" t="s">
        <v>19</v>
      </c>
      <c r="JF2" s="46" t="s">
        <v>18</v>
      </c>
      <c r="JG2" s="47" t="s">
        <v>19</v>
      </c>
      <c r="JH2" s="46" t="s">
        <v>18</v>
      </c>
      <c r="JI2" s="47" t="s">
        <v>19</v>
      </c>
      <c r="JJ2" s="46" t="s">
        <v>18</v>
      </c>
      <c r="JK2" s="47" t="s">
        <v>19</v>
      </c>
      <c r="JL2" s="46" t="s">
        <v>18</v>
      </c>
      <c r="JM2" s="47" t="s">
        <v>19</v>
      </c>
      <c r="JN2" s="46" t="s">
        <v>18</v>
      </c>
      <c r="JO2" s="47" t="s">
        <v>19</v>
      </c>
      <c r="JP2" s="46" t="s">
        <v>18</v>
      </c>
      <c r="JQ2" s="47" t="s">
        <v>19</v>
      </c>
      <c r="JR2" s="46" t="s">
        <v>18</v>
      </c>
      <c r="JS2" s="47" t="s">
        <v>19</v>
      </c>
      <c r="JT2" s="46" t="s">
        <v>18</v>
      </c>
      <c r="JU2" s="47" t="s">
        <v>19</v>
      </c>
      <c r="JV2" s="46" t="s">
        <v>18</v>
      </c>
      <c r="JW2" s="47" t="s">
        <v>19</v>
      </c>
      <c r="JX2" s="46" t="s">
        <v>18</v>
      </c>
      <c r="JY2" s="47" t="s">
        <v>19</v>
      </c>
      <c r="JZ2" s="46" t="s">
        <v>18</v>
      </c>
      <c r="KA2" s="47" t="s">
        <v>19</v>
      </c>
      <c r="KB2" s="46" t="s">
        <v>18</v>
      </c>
      <c r="KC2" s="47" t="s">
        <v>19</v>
      </c>
      <c r="KD2" s="46" t="s">
        <v>18</v>
      </c>
      <c r="KE2" s="47" t="s">
        <v>19</v>
      </c>
      <c r="KF2" s="46" t="s">
        <v>18</v>
      </c>
      <c r="KG2" s="47" t="s">
        <v>19</v>
      </c>
      <c r="KH2" s="46" t="s">
        <v>18</v>
      </c>
      <c r="KI2" s="47" t="s">
        <v>19</v>
      </c>
      <c r="KJ2" s="46" t="s">
        <v>18</v>
      </c>
      <c r="KK2" s="47" t="s">
        <v>19</v>
      </c>
      <c r="KL2" s="46" t="s">
        <v>18</v>
      </c>
      <c r="KM2" s="47" t="s">
        <v>19</v>
      </c>
      <c r="KN2" s="46" t="s">
        <v>18</v>
      </c>
      <c r="KO2" s="47" t="s">
        <v>19</v>
      </c>
      <c r="KP2" s="46" t="s">
        <v>18</v>
      </c>
      <c r="KQ2" s="47" t="s">
        <v>19</v>
      </c>
      <c r="KR2" s="46" t="s">
        <v>18</v>
      </c>
      <c r="KS2" s="47" t="s">
        <v>19</v>
      </c>
      <c r="KT2" s="46" t="s">
        <v>18</v>
      </c>
      <c r="KU2" s="47" t="s">
        <v>19</v>
      </c>
      <c r="KV2" s="46" t="s">
        <v>18</v>
      </c>
      <c r="KW2" s="47" t="s">
        <v>19</v>
      </c>
      <c r="KX2" s="46" t="s">
        <v>18</v>
      </c>
      <c r="KY2" s="47" t="s">
        <v>19</v>
      </c>
      <c r="KZ2" s="46" t="s">
        <v>18</v>
      </c>
      <c r="LA2" s="47" t="s">
        <v>19</v>
      </c>
      <c r="LB2" s="46" t="s">
        <v>18</v>
      </c>
      <c r="LC2" s="47" t="s">
        <v>19</v>
      </c>
      <c r="LD2" s="46" t="s">
        <v>18</v>
      </c>
      <c r="LE2" s="47" t="s">
        <v>19</v>
      </c>
      <c r="LF2" s="46" t="s">
        <v>18</v>
      </c>
      <c r="LG2" s="47" t="s">
        <v>19</v>
      </c>
      <c r="LH2" s="46" t="s">
        <v>18</v>
      </c>
      <c r="LI2" s="47" t="s">
        <v>19</v>
      </c>
      <c r="LJ2" s="46" t="s">
        <v>18</v>
      </c>
      <c r="LK2" s="47" t="s">
        <v>19</v>
      </c>
      <c r="LL2" s="46" t="s">
        <v>18</v>
      </c>
      <c r="LM2" s="47" t="s">
        <v>19</v>
      </c>
      <c r="LN2" s="46" t="s">
        <v>18</v>
      </c>
      <c r="LO2" s="47" t="s">
        <v>19</v>
      </c>
      <c r="LP2" s="46" t="s">
        <v>18</v>
      </c>
      <c r="LQ2" s="47" t="s">
        <v>19</v>
      </c>
      <c r="LR2" s="46" t="s">
        <v>18</v>
      </c>
      <c r="LS2" s="47" t="s">
        <v>19</v>
      </c>
      <c r="LT2" s="46" t="s">
        <v>18</v>
      </c>
      <c r="LU2" s="47" t="s">
        <v>19</v>
      </c>
      <c r="LV2" s="46" t="s">
        <v>18</v>
      </c>
      <c r="LW2" s="47" t="s">
        <v>19</v>
      </c>
      <c r="LX2" s="46" t="s">
        <v>18</v>
      </c>
      <c r="LY2" s="47" t="s">
        <v>19</v>
      </c>
      <c r="LZ2" s="46" t="s">
        <v>18</v>
      </c>
      <c r="MA2" s="47" t="s">
        <v>19</v>
      </c>
      <c r="MB2" s="46" t="s">
        <v>18</v>
      </c>
      <c r="MC2" s="47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38" t="s">
        <v>18</v>
      </c>
      <c r="MI2" s="39" t="s">
        <v>19</v>
      </c>
    </row>
    <row r="3" spans="1:347" x14ac:dyDescent="0.25">
      <c r="A3" s="14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5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6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2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1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7">
        <v>2556298.4444444445</v>
      </c>
      <c r="MA3" s="7">
        <f>LZ3/INDEX(exchange_rates10,MATCH('Esssential Items CMB_Sorghum '!$A3,Exch_regions1,0),MATCH('Esssential Items CMB_Sorghum '!LZ$1,exch_month13,0))</f>
        <v>98.319170940170949</v>
      </c>
      <c r="MB3" s="7">
        <v>2610972.6666666665</v>
      </c>
      <c r="MC3" s="7">
        <f>MB3/INDEX(exchange_rates11,MATCH('Esssential Items CMB_Sorghum '!$A3,Exch_regions1,0),MATCH('Esssential Items CMB_Sorghum '!MB$1,exch_month14,0))</f>
        <v>100.42202564102564</v>
      </c>
      <c r="MD3" s="7">
        <v>2423416.6666666665</v>
      </c>
      <c r="ME3" s="7">
        <f>MD3/INDEX(exchange_rates12,MATCH('Esssential Items CMB_Sorghum '!$A3,Exch_regions1,0),MATCH('Esssential Items CMB_Sorghum '!MD$1,exch_month15,0))</f>
        <v>93.208333333333329</v>
      </c>
      <c r="MF3" s="7">
        <v>2431061.1111666667</v>
      </c>
      <c r="MG3" s="7">
        <f>MF3/INDEX(exchange_rates13,MATCH('Esssential Items CMB_Sorghum '!$A3,Exch_regions1,0),MATCH('Esssential Items CMB_Sorghum '!MF$1,exch_month16,0))</f>
        <v>93.50235042948718</v>
      </c>
      <c r="MH3" s="40">
        <f>AVERAGE(HP3,IN3,JL3,KJ3,LH3)</f>
        <v>2358452.8666666662</v>
      </c>
      <c r="MI3" s="40">
        <f>AVERAGE(HQ3,IO3,JM3,KK3,LI3)</f>
        <v>92.49434643851778</v>
      </c>
    </row>
    <row r="4" spans="1:347" x14ac:dyDescent="0.25">
      <c r="A4" s="14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5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1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7">
        <v>2730375</v>
      </c>
      <c r="MA4" s="7">
        <f>LZ4/INDEX(exchange_rates10,MATCH('Esssential Items CMB_Sorghum '!$A4,Exch_regions1,0),MATCH('Esssential Items CMB_Sorghum '!LZ$1,exch_month13,0))</f>
        <v>75.84375</v>
      </c>
      <c r="MB4" s="7">
        <v>2736375</v>
      </c>
      <c r="MC4" s="7">
        <f>MB4/INDEX(exchange_rates11,MATCH('Esssential Items CMB_Sorghum '!$A4,Exch_regions1,0),MATCH('Esssential Items CMB_Sorghum '!MB$1,exch_month14,0))</f>
        <v>76.010416666666671</v>
      </c>
      <c r="MD4" s="7">
        <v>2731500</v>
      </c>
      <c r="ME4" s="7">
        <f>MD4/INDEX(exchange_rates12,MATCH('Esssential Items CMB_Sorghum '!$A4,Exch_regions1,0),MATCH('Esssential Items CMB_Sorghum '!MD$1,exch_month15,0))</f>
        <v>75.351724137931029</v>
      </c>
      <c r="MF4" s="7">
        <v>2725125</v>
      </c>
      <c r="MG4" s="7">
        <f>MF4/INDEX(exchange_rates13,MATCH('Esssential Items CMB_Sorghum '!$A4,Exch_regions1,0),MATCH('Esssential Items CMB_Sorghum '!MF$1,exch_month16,0))</f>
        <v>75.697916666666671</v>
      </c>
      <c r="MH4" s="40">
        <f t="shared" ref="MH4:MI20" si="3">AVERAGE(HP4,IN4,JL4,KJ4,LH4)</f>
        <v>2258687.5</v>
      </c>
      <c r="MI4" s="40">
        <f t="shared" si="3"/>
        <v>67.609946035961983</v>
      </c>
    </row>
    <row r="5" spans="1:347" x14ac:dyDescent="0.25">
      <c r="A5" s="14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5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1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7">
        <v>5614218.75</v>
      </c>
      <c r="MA5" s="7">
        <f>LZ5/INDEX(exchange_rates10,MATCH('Esssential Items CMB_Sorghum '!$A5,Exch_regions1,0),MATCH('Esssential Items CMB_Sorghum '!LZ$1,exch_month13,0))</f>
        <v>133.671875</v>
      </c>
      <c r="MB5" s="7">
        <v>5829843.75</v>
      </c>
      <c r="MC5" s="7">
        <f>MB5/INDEX(exchange_rates11,MATCH('Esssential Items CMB_Sorghum '!$A5,Exch_regions1,0),MATCH('Esssential Items CMB_Sorghum '!MB$1,exch_month14,0))</f>
        <v>138.80580357142858</v>
      </c>
      <c r="MD5" s="7">
        <v>5558900</v>
      </c>
      <c r="ME5" s="7">
        <f>MD5/INDEX(exchange_rates12,MATCH('Esssential Items CMB_Sorghum '!$A5,Exch_regions1,0),MATCH('Esssential Items CMB_Sorghum '!MD$1,exch_month15,0))</f>
        <v>132.35476190476192</v>
      </c>
      <c r="MF5" s="7">
        <v>5320937.5</v>
      </c>
      <c r="MG5" s="7">
        <f>MF5/INDEX(exchange_rates13,MATCH('Esssential Items CMB_Sorghum '!$A5,Exch_regions1,0),MATCH('Esssential Items CMB_Sorghum '!MF$1,exch_month16,0))</f>
        <v>126.6889880952381</v>
      </c>
      <c r="MH5" s="40">
        <f t="shared" si="3"/>
        <v>4799840</v>
      </c>
      <c r="MI5" s="40">
        <f t="shared" si="3"/>
        <v>118.79502651010436</v>
      </c>
    </row>
    <row r="6" spans="1:347" x14ac:dyDescent="0.25">
      <c r="A6" s="14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5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4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1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7">
        <v>4711750</v>
      </c>
      <c r="MA6" s="7">
        <f>LZ6/INDEX(exchange_rates10,MATCH('Esssential Items CMB_Sorghum '!$A6,Exch_regions1,0),MATCH('Esssential Items CMB_Sorghum '!LZ$1,exch_month13,0))</f>
        <v>112.18452380952381</v>
      </c>
      <c r="MB6" s="7">
        <v>4797968.75</v>
      </c>
      <c r="MC6" s="7">
        <f>MB6/INDEX(exchange_rates11,MATCH('Esssential Items CMB_Sorghum '!$A6,Exch_regions1,0),MATCH('Esssential Items CMB_Sorghum '!MB$1,exch_month14,0))</f>
        <v>114.23735119047619</v>
      </c>
      <c r="MD6" s="7">
        <v>4853093.75</v>
      </c>
      <c r="ME6" s="7">
        <f>MD6/INDEX(exchange_rates12,MATCH('Esssential Items CMB_Sorghum '!$A6,Exch_regions1,0),MATCH('Esssential Items CMB_Sorghum '!MD$1,exch_month15,0))</f>
        <v>115.54985119047619</v>
      </c>
      <c r="MF6" s="7">
        <v>4915343.75</v>
      </c>
      <c r="MG6" s="7">
        <f>MF6/INDEX(exchange_rates13,MATCH('Esssential Items CMB_Sorghum '!$A6,Exch_regions1,0),MATCH('Esssential Items CMB_Sorghum '!MF$1,exch_month16,0))</f>
        <v>117.03199404761905</v>
      </c>
      <c r="MH6" s="40">
        <f t="shared" si="3"/>
        <v>4283943.75</v>
      </c>
      <c r="MI6" s="40">
        <f t="shared" si="3"/>
        <v>103.42991886572429</v>
      </c>
    </row>
    <row r="7" spans="1:347" x14ac:dyDescent="0.25">
      <c r="A7" s="14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5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4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1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7">
        <v>5689500</v>
      </c>
      <c r="MA7" s="7">
        <f>LZ7/INDEX(exchange_rates10,MATCH('Esssential Items CMB_Sorghum '!$A7,Exch_regions1,0),MATCH('Esssential Items CMB_Sorghum '!LZ$1,exch_month13,0))</f>
        <v>142.23750000000001</v>
      </c>
      <c r="MB7" s="7">
        <v>5578693.75</v>
      </c>
      <c r="MC7" s="7">
        <f>MB7/INDEX(exchange_rates11,MATCH('Esssential Items CMB_Sorghum '!$A7,Exch_regions1,0),MATCH('Esssential Items CMB_Sorghum '!MB$1,exch_month14,0))</f>
        <v>139.46734375</v>
      </c>
      <c r="MD7" s="7">
        <v>5545000</v>
      </c>
      <c r="ME7" s="7">
        <f>MD7/INDEX(exchange_rates12,MATCH('Esssential Items CMB_Sorghum '!$A7,Exch_regions1,0),MATCH('Esssential Items CMB_Sorghum '!MD$1,exch_month15,0))</f>
        <v>138.625</v>
      </c>
      <c r="MF7" s="7">
        <v>5503750</v>
      </c>
      <c r="MG7" s="7">
        <f>MF7/INDEX(exchange_rates13,MATCH('Esssential Items CMB_Sorghum '!$A7,Exch_regions1,0),MATCH('Esssential Items CMB_Sorghum '!MF$1,exch_month16,0))</f>
        <v>137.59375</v>
      </c>
      <c r="MH7" s="40">
        <f t="shared" si="3"/>
        <v>4637131.25</v>
      </c>
      <c r="MI7" s="40">
        <f t="shared" si="3"/>
        <v>121.32252016129033</v>
      </c>
    </row>
    <row r="8" spans="1:347" x14ac:dyDescent="0.25">
      <c r="A8" s="14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6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5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4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1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7">
        <v>4754625</v>
      </c>
      <c r="MA8" s="7">
        <f>LZ8/INDEX(exchange_rates10,MATCH('Esssential Items CMB_Sorghum '!$A8,Exch_regions1,0),MATCH('Esssential Items CMB_Sorghum '!LZ$1,exch_month13,0))</f>
        <v>113.20535714285714</v>
      </c>
      <c r="MB8" s="7">
        <v>4822250</v>
      </c>
      <c r="MC8" s="7">
        <f>MB8/INDEX(exchange_rates11,MATCH('Esssential Items CMB_Sorghum '!$A8,Exch_regions1,0),MATCH('Esssential Items CMB_Sorghum '!MB$1,exch_month14,0))</f>
        <v>114.81547619047619</v>
      </c>
      <c r="MD8" s="7">
        <v>5544950</v>
      </c>
      <c r="ME8" s="7">
        <f>MD8/INDEX(exchange_rates12,MATCH('Esssential Items CMB_Sorghum '!$A8,Exch_regions1,0),MATCH('Esssential Items CMB_Sorghum '!MD$1,exch_month15,0))</f>
        <v>132.02261904761906</v>
      </c>
      <c r="MF8" s="7">
        <v>4993375</v>
      </c>
      <c r="MG8" s="7">
        <f>MF8/INDEX(exchange_rates13,MATCH('Esssential Items CMB_Sorghum '!$A8,Exch_regions1,0),MATCH('Esssential Items CMB_Sorghum '!MF$1,exch_month16,0))</f>
        <v>118.88988095238095</v>
      </c>
      <c r="MH8" s="40">
        <f t="shared" si="3"/>
        <v>4744341.0655144798</v>
      </c>
      <c r="MI8" s="40">
        <f t="shared" si="3"/>
        <v>116.90667384319804</v>
      </c>
    </row>
    <row r="9" spans="1:347" x14ac:dyDescent="0.25">
      <c r="A9" s="14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5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4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1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7">
        <v>938750</v>
      </c>
      <c r="MA9" s="7">
        <f>LZ9/INDEX(exchange_rates10,MATCH('Esssential Items CMB_Sorghum '!$A9,Exch_regions1,0),MATCH('Esssential Items CMB_Sorghum '!LZ$1,exch_month13,0))</f>
        <v>96.361116813795931</v>
      </c>
      <c r="MB9" s="7">
        <v>938750</v>
      </c>
      <c r="MC9" s="7">
        <f>MB9/INDEX(exchange_rates11,MATCH('Esssential Items CMB_Sorghum '!$A9,Exch_regions1,0),MATCH('Esssential Items CMB_Sorghum '!MB$1,exch_month14,0))</f>
        <v>94.346733668341713</v>
      </c>
      <c r="MD9" s="7">
        <v>1082500</v>
      </c>
      <c r="ME9" s="7">
        <f>MD9/INDEX(exchange_rates12,MATCH('Esssential Items CMB_Sorghum '!$A9,Exch_regions1,0),MATCH('Esssential Items CMB_Sorghum '!MD$1,exch_month15,0))</f>
        <v>102.70398481973434</v>
      </c>
      <c r="MF9" s="7">
        <v>966500</v>
      </c>
      <c r="MG9" s="7">
        <f>MF9/INDEX(exchange_rates13,MATCH('Esssential Items CMB_Sorghum '!$A9,Exch_regions1,0),MATCH('Esssential Items CMB_Sorghum '!MF$1,exch_month16,0))</f>
        <v>96.65</v>
      </c>
      <c r="MH9" s="40">
        <f t="shared" si="3"/>
        <v>625670</v>
      </c>
      <c r="MI9" s="40">
        <f t="shared" si="3"/>
        <v>72.4883678643845</v>
      </c>
    </row>
    <row r="10" spans="1:347" x14ac:dyDescent="0.25">
      <c r="A10" s="14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5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4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1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7">
        <v>1002965.625</v>
      </c>
      <c r="MA10" s="7">
        <f>LZ10/INDEX(exchange_rates10,MATCH('Esssential Items CMB_Sorghum '!$A10,Exch_regions1,0),MATCH('Esssential Items CMB_Sorghum '!LZ$1,exch_month13,0))</f>
        <v>99.797574626865668</v>
      </c>
      <c r="MB10" s="7">
        <v>1002741.25</v>
      </c>
      <c r="MC10" s="7">
        <f>MB10/INDEX(exchange_rates11,MATCH('Esssential Items CMB_Sorghum '!$A10,Exch_regions1,0),MATCH('Esssential Items CMB_Sorghum '!MB$1,exch_month14,0))</f>
        <v>100.53551734509725</v>
      </c>
      <c r="MD10" s="7">
        <v>826375</v>
      </c>
      <c r="ME10" s="7">
        <f>MD10/INDEX(exchange_rates12,MATCH('Esssential Items CMB_Sorghum '!$A10,Exch_regions1,0),MATCH('Esssential Items CMB_Sorghum '!MD$1,exch_month15,0))</f>
        <v>82.637500000000003</v>
      </c>
      <c r="MF10" s="7">
        <v>852000</v>
      </c>
      <c r="MG10" s="7">
        <f>MF10/INDEX(exchange_rates13,MATCH('Esssential Items CMB_Sorghum '!$A10,Exch_regions1,0),MATCH('Esssential Items CMB_Sorghum '!MF$1,exch_month16,0))</f>
        <v>82.120481927710841</v>
      </c>
      <c r="MH10" s="40">
        <f t="shared" si="3"/>
        <v>612145</v>
      </c>
      <c r="MI10" s="40">
        <f t="shared" si="3"/>
        <v>70.966455691283187</v>
      </c>
    </row>
    <row r="11" spans="1:347" x14ac:dyDescent="0.25">
      <c r="A11" s="14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5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4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1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7">
        <v>924646.875</v>
      </c>
      <c r="MA11" s="7">
        <f>LZ11/INDEX(exchange_rates10,MATCH('Esssential Items CMB_Sorghum '!$A11,Exch_regions1,0),MATCH('Esssential Items CMB_Sorghum '!LZ$1,exch_month13,0))</f>
        <v>94.351721938775512</v>
      </c>
      <c r="MB11" s="7">
        <v>925404.5</v>
      </c>
      <c r="MC11" s="7">
        <f>MB11/INDEX(exchange_rates11,MATCH('Esssential Items CMB_Sorghum '!$A11,Exch_regions1,0),MATCH('Esssential Items CMB_Sorghum '!MB$1,exch_month14,0))</f>
        <v>94.859771410998917</v>
      </c>
      <c r="MD11" s="7">
        <v>956887.5</v>
      </c>
      <c r="ME11" s="7">
        <f>MD11/INDEX(exchange_rates12,MATCH('Esssential Items CMB_Sorghum '!$A11,Exch_regions1,0),MATCH('Esssential Items CMB_Sorghum '!MD$1,exch_month15,0))</f>
        <v>93.674743024963291</v>
      </c>
      <c r="MF11" s="7">
        <v>997437.5</v>
      </c>
      <c r="MG11" s="7">
        <f>MF11/INDEX(exchange_rates13,MATCH('Esssential Items CMB_Sorghum '!$A11,Exch_regions1,0),MATCH('Esssential Items CMB_Sorghum '!MF$1,exch_month16,0))</f>
        <v>99.743750000000006</v>
      </c>
      <c r="MH11" s="40">
        <f t="shared" si="3"/>
        <v>604297.5</v>
      </c>
      <c r="MI11" s="40">
        <f t="shared" si="3"/>
        <v>69.89529431586233</v>
      </c>
    </row>
    <row r="12" spans="1:347" x14ac:dyDescent="0.25">
      <c r="A12" s="14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5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4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1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7">
        <v>1752725</v>
      </c>
      <c r="MA12" s="7">
        <f>LZ12/INDEX(exchange_rates10,MATCH('Esssential Items CMB_Sorghum '!$A12,Exch_regions1,0),MATCH('Esssential Items CMB_Sorghum '!LZ$1,exch_month13,0))</f>
        <v>62.972155688622756</v>
      </c>
      <c r="MB12" s="7">
        <v>1747606.5</v>
      </c>
      <c r="MC12" s="7">
        <f>MB12/INDEX(exchange_rates11,MATCH('Esssential Items CMB_Sorghum '!$A12,Exch_regions1,0),MATCH('Esssential Items CMB_Sorghum '!MB$1,exch_month14,0))</f>
        <v>62.788257485029945</v>
      </c>
      <c r="MD12" s="7">
        <v>1722104.0741333335</v>
      </c>
      <c r="ME12" s="7">
        <f>MD12/INDEX(exchange_rates12,MATCH('Esssential Items CMB_Sorghum '!$A12,Exch_regions1,0),MATCH('Esssential Items CMB_Sorghum '!MD$1,exch_month15,0))</f>
        <v>61.503716933333337</v>
      </c>
      <c r="MF12" s="7">
        <v>1741020.8333333333</v>
      </c>
      <c r="MG12" s="7">
        <f>MF12/INDEX(exchange_rates13,MATCH('Esssential Items CMB_Sorghum '!$A12,Exch_regions1,0),MATCH('Esssential Items CMB_Sorghum '!MF$1,exch_month16,0))</f>
        <v>62.179315476190474</v>
      </c>
      <c r="MH12" s="40">
        <f t="shared" si="3"/>
        <v>2343779.1666666665</v>
      </c>
      <c r="MI12" s="40">
        <f t="shared" si="3"/>
        <v>80.220653427747465</v>
      </c>
    </row>
    <row r="13" spans="1:347" x14ac:dyDescent="0.25">
      <c r="A13" s="14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5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4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1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7">
        <v>1402539.5833333333</v>
      </c>
      <c r="MA13" s="7">
        <f>LZ13/INDEX(exchange_rates10,MATCH('Esssential Items CMB_Sorghum '!$A13,Exch_regions1,0),MATCH('Esssential Items CMB_Sorghum '!LZ$1,exch_month13,0))</f>
        <v>50.541966966966967</v>
      </c>
      <c r="MB13" s="7">
        <v>1358275.5833333333</v>
      </c>
      <c r="MC13" s="7">
        <f>MB13/INDEX(exchange_rates11,MATCH('Esssential Items CMB_Sorghum '!$A13,Exch_regions1,0),MATCH('Esssential Items CMB_Sorghum '!MB$1,exch_month14,0))</f>
        <v>48.561294109234787</v>
      </c>
      <c r="MD13" s="7">
        <v>1414466.6666666667</v>
      </c>
      <c r="ME13" s="7">
        <f>MD13/INDEX(exchange_rates12,MATCH('Esssential Items CMB_Sorghum '!$A13,Exch_regions1,0),MATCH('Esssential Items CMB_Sorghum '!MD$1,exch_month15,0))</f>
        <v>49.922352941176477</v>
      </c>
      <c r="MF13" s="7">
        <v>1407833.3333333333</v>
      </c>
      <c r="MG13" s="7">
        <f>MF13/INDEX(exchange_rates13,MATCH('Esssential Items CMB_Sorghum '!$A13,Exch_regions1,0),MATCH('Esssential Items CMB_Sorghum '!MF$1,exch_month16,0))</f>
        <v>49.110465116279066</v>
      </c>
      <c r="MH13" s="40">
        <f t="shared" si="3"/>
        <v>1350224.8333333335</v>
      </c>
      <c r="MI13" s="40">
        <f t="shared" si="3"/>
        <v>51.313028158591578</v>
      </c>
    </row>
    <row r="14" spans="1:347" x14ac:dyDescent="0.25">
      <c r="A14" s="14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5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4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1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7">
        <v>2674452.083333333</v>
      </c>
      <c r="MA14" s="7">
        <f>LZ14/INDEX(exchange_rates10,MATCH('Esssential Items CMB_Sorghum '!$A14,Exch_regions1,0),MATCH('Esssential Items CMB_Sorghum '!LZ$1,exch_month13,0))</f>
        <v>93.294840116279062</v>
      </c>
      <c r="MB14" s="7">
        <v>2661136.6875</v>
      </c>
      <c r="MC14" s="7">
        <f>MB14/INDEX(exchange_rates11,MATCH('Esssential Items CMB_Sorghum '!$A14,Exch_regions1,0),MATCH('Esssential Items CMB_Sorghum '!MB$1,exch_month14,0))</f>
        <v>92.001268366464998</v>
      </c>
      <c r="MD14" s="7">
        <v>2606850</v>
      </c>
      <c r="ME14" s="7">
        <f>MD14/INDEX(exchange_rates12,MATCH('Esssential Items CMB_Sorghum '!$A14,Exch_regions1,0),MATCH('Esssential Items CMB_Sorghum '!MD$1,exch_month15,0))</f>
        <v>90.989528795811523</v>
      </c>
      <c r="MF14" s="7">
        <v>2658281.25</v>
      </c>
      <c r="MG14" s="7">
        <f>MF14/INDEX(exchange_rates13,MATCH('Esssential Items CMB_Sorghum '!$A14,Exch_regions1,0),MATCH('Esssential Items CMB_Sorghum '!MF$1,exch_month16,0))</f>
        <v>91.664870689655174</v>
      </c>
      <c r="MH14" s="40">
        <f t="shared" si="3"/>
        <v>2115515.625</v>
      </c>
      <c r="MI14" s="40">
        <f t="shared" si="3"/>
        <v>79.497344908901965</v>
      </c>
    </row>
    <row r="15" spans="1:347" x14ac:dyDescent="0.25">
      <c r="A15" s="14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5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4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1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7">
        <v>1933250</v>
      </c>
      <c r="MA15" s="7">
        <f>LZ15/INDEX(exchange_rates10,MATCH('Esssential Items CMB_Sorghum '!$A15,Exch_regions1,0),MATCH('Esssential Items CMB_Sorghum '!LZ$1,exch_month13,0))</f>
        <v>72.406367041198507</v>
      </c>
      <c r="MB15" s="7">
        <v>1738750</v>
      </c>
      <c r="MC15" s="7">
        <f>MB15/INDEX(exchange_rates11,MATCH('Esssential Items CMB_Sorghum '!$A15,Exch_regions1,0),MATCH('Esssential Items CMB_Sorghum '!MB$1,exch_month14,0))</f>
        <v>65.121722846441941</v>
      </c>
      <c r="MD15" s="7">
        <v>1734750</v>
      </c>
      <c r="ME15" s="7">
        <f>MD15/INDEX(exchange_rates12,MATCH('Esssential Items CMB_Sorghum '!$A15,Exch_regions1,0),MATCH('Esssential Items CMB_Sorghum '!MD$1,exch_month15,0))</f>
        <v>64.971910112359552</v>
      </c>
      <c r="MF15" s="7">
        <v>1679625</v>
      </c>
      <c r="MG15" s="7">
        <f>MF15/INDEX(exchange_rates13,MATCH('Esssential Items CMB_Sorghum '!$A15,Exch_regions1,0),MATCH('Esssential Items CMB_Sorghum '!MF$1,exch_month16,0))</f>
        <v>62.907303370786515</v>
      </c>
      <c r="MH15" s="40">
        <f t="shared" si="3"/>
        <v>1597437.5</v>
      </c>
      <c r="MI15" s="40">
        <f t="shared" si="3"/>
        <v>61.647181907618275</v>
      </c>
    </row>
    <row r="16" spans="1:347" x14ac:dyDescent="0.25">
      <c r="A16" s="14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5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4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1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7">
        <v>1851200</v>
      </c>
      <c r="MA16" s="7">
        <f>LZ16/INDEX(exchange_rates10,MATCH('Esssential Items CMB_Sorghum '!$A16,Exch_regions1,0),MATCH('Esssential Items CMB_Sorghum '!LZ$1,exch_month13,0))</f>
        <v>65.068541300527244</v>
      </c>
      <c r="MB16" s="7">
        <v>1857101.85</v>
      </c>
      <c r="MC16" s="7">
        <f>MB16/INDEX(exchange_rates11,MATCH('Esssential Items CMB_Sorghum '!$A16,Exch_regions1,0),MATCH('Esssential Items CMB_Sorghum '!MB$1,exch_month14,0))</f>
        <v>65.416708349771753</v>
      </c>
      <c r="MD16" s="7">
        <v>1437270</v>
      </c>
      <c r="ME16" s="7">
        <f>MD16/INDEX(exchange_rates12,MATCH('Esssential Items CMB_Sorghum '!$A16,Exch_regions1,0),MATCH('Esssential Items CMB_Sorghum '!MD$1,exch_month15,0))</f>
        <v>50.210305676855896</v>
      </c>
      <c r="MF16" s="7">
        <v>1385312.5</v>
      </c>
      <c r="MG16" s="7">
        <f>MF16/INDEX(exchange_rates13,MATCH('Esssential Items CMB_Sorghum '!$A16,Exch_regions1,0),MATCH('Esssential Items CMB_Sorghum '!MF$1,exch_month16,0))</f>
        <v>48.237214363438518</v>
      </c>
      <c r="MH16" s="40">
        <f t="shared" si="3"/>
        <v>1470130.7</v>
      </c>
      <c r="MI16" s="40">
        <f t="shared" si="3"/>
        <v>54.433886193623323</v>
      </c>
    </row>
    <row r="17" spans="1:347" x14ac:dyDescent="0.25">
      <c r="A17" s="14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5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4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1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7">
        <v>1538687.5</v>
      </c>
      <c r="MA17" s="7">
        <f>LZ17/INDEX(exchange_rates10,MATCH('Esssential Items CMB_Sorghum '!$A17,Exch_regions1,0),MATCH('Esssential Items CMB_Sorghum '!LZ$1,exch_month13,0))</f>
        <v>53.989035087719301</v>
      </c>
      <c r="MB17" s="7">
        <v>1436488</v>
      </c>
      <c r="MC17" s="7">
        <f>MB17/INDEX(exchange_rates11,MATCH('Esssential Items CMB_Sorghum '!$A17,Exch_regions1,0),MATCH('Esssential Items CMB_Sorghum '!MB$1,exch_month14,0))</f>
        <v>50.44246824275092</v>
      </c>
      <c r="MD17" s="7">
        <v>1503487.5</v>
      </c>
      <c r="ME17" s="7">
        <f>MD17/INDEX(exchange_rates12,MATCH('Esssential Items CMB_Sorghum '!$A17,Exch_regions1,0),MATCH('Esssential Items CMB_Sorghum '!MD$1,exch_month15,0))</f>
        <v>54.179729729729729</v>
      </c>
      <c r="MF17" s="7">
        <v>1501312.5</v>
      </c>
      <c r="MG17" s="7">
        <f>MF17/INDEX(exchange_rates13,MATCH('Esssential Items CMB_Sorghum '!$A17,Exch_regions1,0),MATCH('Esssential Items CMB_Sorghum '!MF$1,exch_month16,0))</f>
        <v>53.858744394618832</v>
      </c>
      <c r="MH17" s="40">
        <f t="shared" si="3"/>
        <v>1244711.8125</v>
      </c>
      <c r="MI17" s="40">
        <f t="shared" si="3"/>
        <v>47.139966231771488</v>
      </c>
    </row>
    <row r="18" spans="1:347" x14ac:dyDescent="0.25">
      <c r="A18" s="14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5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4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1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7">
        <v>2079666.6666666667</v>
      </c>
      <c r="MA18" s="7">
        <f>LZ18/INDEX(exchange_rates10,MATCH('Esssential Items CMB_Sorghum '!$A18,Exch_regions1,0),MATCH('Esssential Items CMB_Sorghum '!LZ$1,exch_month13,0))</f>
        <v>72.210648148148152</v>
      </c>
      <c r="MB18" s="7">
        <v>2104703.5833333335</v>
      </c>
      <c r="MC18" s="7">
        <f>MB18/INDEX(exchange_rates11,MATCH('Esssential Items CMB_Sorghum '!$A18,Exch_regions1,0),MATCH('Esssential Items CMB_Sorghum '!MB$1,exch_month14,0))</f>
        <v>73.074065179904409</v>
      </c>
      <c r="MD18" s="7">
        <v>2017466.6666666667</v>
      </c>
      <c r="ME18" s="7">
        <f>MD18/INDEX(exchange_rates12,MATCH('Esssential Items CMB_Sorghum '!$A18,Exch_regions1,0),MATCH('Esssential Items CMB_Sorghum '!MD$1,exch_month15,0))</f>
        <v>69.969942196531804</v>
      </c>
      <c r="MF18" s="7">
        <v>2008333.3333333333</v>
      </c>
      <c r="MG18" s="7">
        <f>MF18/INDEX(exchange_rates13,MATCH('Esssential Items CMB_Sorghum '!$A18,Exch_regions1,0),MATCH('Esssential Items CMB_Sorghum '!MF$1,exch_month16,0))</f>
        <v>69.653179190751445</v>
      </c>
      <c r="MH18" s="40">
        <f t="shared" si="3"/>
        <v>1502816.0000000002</v>
      </c>
      <c r="MI18" s="40">
        <f t="shared" si="3"/>
        <v>55.488126850089941</v>
      </c>
    </row>
    <row r="19" spans="1:347" x14ac:dyDescent="0.25">
      <c r="A19" s="14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5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4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1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7">
        <v>2133625</v>
      </c>
      <c r="MA19" s="7">
        <f>LZ19/INDEX(exchange_rates10,MATCH('Esssential Items CMB_Sorghum '!$A19,Exch_regions1,0),MATCH('Esssential Items CMB_Sorghum '!LZ$1,exch_month13,0))</f>
        <v>73.573275862068968</v>
      </c>
      <c r="MB19" s="7">
        <v>2217625</v>
      </c>
      <c r="MC19" s="7">
        <f>MB19/INDEX(exchange_rates11,MATCH('Esssential Items CMB_Sorghum '!$A19,Exch_regions1,0),MATCH('Esssential Items CMB_Sorghum '!MB$1,exch_month14,0))</f>
        <v>77.811403508771932</v>
      </c>
      <c r="MD19" s="7">
        <v>2086312.5</v>
      </c>
      <c r="ME19" s="7">
        <f>MD19/INDEX(exchange_rates12,MATCH('Esssential Items CMB_Sorghum '!$A19,Exch_regions1,0),MATCH('Esssential Items CMB_Sorghum '!MD$1,exch_month15,0))</f>
        <v>68.969008264462815</v>
      </c>
      <c r="MF19" s="7">
        <v>2125218.75</v>
      </c>
      <c r="MG19" s="7">
        <f>MF19/INDEX(exchange_rates13,MATCH('Esssential Items CMB_Sorghum '!$A19,Exch_regions1,0),MATCH('Esssential Items CMB_Sorghum '!MF$1,exch_month16,0))</f>
        <v>70.255165289256198</v>
      </c>
      <c r="MH19" s="40">
        <f t="shared" si="3"/>
        <v>1991718.75</v>
      </c>
      <c r="MI19" s="40">
        <f t="shared" si="3"/>
        <v>74.546227933660347</v>
      </c>
    </row>
    <row r="20" spans="1:347" ht="12" x14ac:dyDescent="0.3">
      <c r="A20" s="25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5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4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1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7">
        <v>1579696.527777778</v>
      </c>
      <c r="MA20" s="7">
        <f>LZ20/INDEX(exchange_rates10,MATCH('Esssential Items CMB_Sorghum '!$A20,Exch_regions1,0),MATCH('Esssential Items CMB_Sorghum '!LZ$1,exch_month13,0))</f>
        <v>58.363172208538593</v>
      </c>
      <c r="MB20" s="7">
        <v>1609582.3333333333</v>
      </c>
      <c r="MC20" s="7">
        <f>MB20/INDEX(exchange_rates11,MATCH('Esssential Items CMB_Sorghum '!$A20,Exch_regions1,0),MATCH('Esssential Items CMB_Sorghum '!MB$1,exch_month14,0))</f>
        <v>59.167120031367936</v>
      </c>
      <c r="MD20" s="7">
        <v>1638600</v>
      </c>
      <c r="ME20" s="7">
        <f>MD20/INDEX(exchange_rates12,MATCH('Esssential Items CMB_Sorghum '!$A20,Exch_regions1,0),MATCH('Esssential Items CMB_Sorghum '!MD$1,exch_month15,0))</f>
        <v>60.97494418258497</v>
      </c>
      <c r="MF20" s="7">
        <v>1609041.6666666667</v>
      </c>
      <c r="MG20" s="7">
        <f>MF20/INDEX(exchange_rates13,MATCH('Esssential Items CMB_Sorghum '!$A20,Exch_regions1,0),MATCH('Esssential Items CMB_Sorghum '!MF$1,exch_month16,0))</f>
        <v>59.704700061842921</v>
      </c>
      <c r="MH20" s="40">
        <f t="shared" si="3"/>
        <v>1555465.8333333335</v>
      </c>
      <c r="MI20" s="40">
        <f t="shared" si="3"/>
        <v>60.379245902274263</v>
      </c>
    </row>
    <row r="21" spans="1:347" x14ac:dyDescent="0.25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</row>
    <row r="22" spans="1:347" x14ac:dyDescent="0.25">
      <c r="MH22" s="17"/>
    </row>
    <row r="23" spans="1:347" x14ac:dyDescent="0.25">
      <c r="MH23" s="17"/>
    </row>
    <row r="24" spans="1:347" x14ac:dyDescent="0.25">
      <c r="LG24" s="9"/>
      <c r="MH24" s="17"/>
    </row>
    <row r="25" spans="1:347" x14ac:dyDescent="0.25">
      <c r="LG25" s="9"/>
      <c r="MH25" s="17"/>
    </row>
    <row r="26" spans="1:347" x14ac:dyDescent="0.25">
      <c r="LG26" s="9"/>
      <c r="MH26" s="17"/>
    </row>
    <row r="27" spans="1:347" x14ac:dyDescent="0.25">
      <c r="LG27" s="9"/>
      <c r="MH27" s="17"/>
    </row>
    <row r="28" spans="1:347" x14ac:dyDescent="0.25">
      <c r="LG28" s="9"/>
      <c r="MH28" s="17"/>
    </row>
    <row r="29" spans="1:347" x14ac:dyDescent="0.25">
      <c r="LG29" s="9"/>
      <c r="MH29" s="17"/>
    </row>
    <row r="30" spans="1:347" x14ac:dyDescent="0.25">
      <c r="LG30" s="9"/>
      <c r="MH30" s="17"/>
    </row>
    <row r="31" spans="1:347" x14ac:dyDescent="0.25">
      <c r="LG31" s="9"/>
      <c r="MH31" s="17"/>
    </row>
    <row r="32" spans="1:347" x14ac:dyDescent="0.25">
      <c r="LG32" s="9"/>
      <c r="LH32" s="9"/>
      <c r="LI32" s="9"/>
      <c r="LJ32" s="9"/>
    </row>
    <row r="33" spans="319:322" x14ac:dyDescent="0.25">
      <c r="LG33" s="9"/>
      <c r="LH33" s="9"/>
      <c r="LI33" s="9"/>
      <c r="LJ33" s="9"/>
    </row>
    <row r="34" spans="319:322" x14ac:dyDescent="0.25">
      <c r="LG34" s="9"/>
      <c r="LH34" s="9"/>
      <c r="LI34" s="9"/>
      <c r="LJ34" s="9"/>
    </row>
    <row r="35" spans="319:322" x14ac:dyDescent="0.25">
      <c r="LG35" s="9"/>
      <c r="LH35" s="9"/>
      <c r="LI35" s="9"/>
      <c r="LJ35" s="9"/>
    </row>
    <row r="36" spans="319:322" x14ac:dyDescent="0.25">
      <c r="LG36" s="9"/>
      <c r="LH36" s="9"/>
      <c r="LI36" s="9"/>
      <c r="LJ36" s="9"/>
    </row>
    <row r="37" spans="319:322" x14ac:dyDescent="0.25">
      <c r="LG37" s="9"/>
      <c r="LH37" s="9"/>
      <c r="LI37" s="9"/>
      <c r="LJ37" s="9"/>
    </row>
    <row r="38" spans="319:322" x14ac:dyDescent="0.25">
      <c r="LG38" s="9"/>
      <c r="LH38" s="9"/>
      <c r="LI38" s="9"/>
      <c r="LJ38" s="9"/>
    </row>
    <row r="39" spans="319:322" x14ac:dyDescent="0.25">
      <c r="LG39" s="9"/>
      <c r="LH39" s="9"/>
      <c r="LI39" s="9"/>
      <c r="LJ39" s="9"/>
    </row>
    <row r="40" spans="319:322" x14ac:dyDescent="0.25">
      <c r="LG40" s="9"/>
      <c r="LH40" s="9"/>
      <c r="LI40" s="9"/>
      <c r="LJ40" s="9"/>
    </row>
  </sheetData>
  <mergeCells count="174">
    <mergeCell ref="A1:A2"/>
    <mergeCell ref="MD1:ME1"/>
    <mergeCell ref="LX1:LY1"/>
    <mergeCell ref="LR1:LS1"/>
    <mergeCell ref="LP1:LQ1"/>
    <mergeCell ref="LN1:LO1"/>
    <mergeCell ref="LJ1:LK1"/>
    <mergeCell ref="LH1:LI1"/>
    <mergeCell ref="LF1:LG1"/>
    <mergeCell ref="KZ1:LA1"/>
    <mergeCell ref="MB1:MC1"/>
    <mergeCell ref="LZ1:MA1"/>
    <mergeCell ref="KX1:KY1"/>
    <mergeCell ref="LV1:LW1"/>
    <mergeCell ref="LT1:LU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  <mergeCell ref="CT1:CU1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MH1:MI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KD1:KE1"/>
    <mergeCell ref="JT1:JU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T1:EU1"/>
    <mergeCell ref="EX1:EY1"/>
    <mergeCell ref="EF1:EG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GP1:GQ1"/>
    <mergeCell ref="MF1:MG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  <mergeCell ref="IJ1:I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I35"/>
  <sheetViews>
    <sheetView tabSelected="1" zoomScale="115" zoomScaleNormal="115" workbookViewId="0">
      <pane xSplit="1" ySplit="1" topLeftCell="LV2" activePane="bottomRight" state="frozen"/>
      <selection pane="topRight" activeCell="B1" sqref="B1"/>
      <selection pane="bottomLeft" activeCell="A3" sqref="A3"/>
      <selection pane="bottomRight" activeCell="MA21" sqref="MA21"/>
    </sheetView>
  </sheetViews>
  <sheetFormatPr defaultColWidth="9.1796875" defaultRowHeight="10.5" x14ac:dyDescent="0.25"/>
  <cols>
    <col min="1" max="1" width="15" style="9" customWidth="1"/>
    <col min="2" max="25" width="10.1796875" style="9" hidden="1" customWidth="1"/>
    <col min="26" max="145" width="10.1796875" style="17" hidden="1" customWidth="1"/>
    <col min="146" max="199" width="9.1796875" style="17" hidden="1" customWidth="1"/>
    <col min="200" max="255" width="9.1796875" style="17" customWidth="1"/>
    <col min="256" max="16384" width="9.1796875" style="9"/>
  </cols>
  <sheetData>
    <row r="1" spans="1:347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6" t="s">
        <v>67</v>
      </c>
      <c r="MI1" s="57"/>
    </row>
    <row r="2" spans="1:347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38" t="s">
        <v>18</v>
      </c>
      <c r="MI2" s="39" t="s">
        <v>19</v>
      </c>
    </row>
    <row r="3" spans="1:347" x14ac:dyDescent="0.25">
      <c r="A3" s="14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5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6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19">
        <v>2844416.6666666665</v>
      </c>
      <c r="EY3" s="8">
        <f t="array" ref="EY3">EX3/INDEX(Exch_rates,MATCH($A3,Exch_regions2,0),MATCH(EX$1,Exch_months2,0))</f>
        <v>106.66562499999999</v>
      </c>
      <c r="EZ3" s="19">
        <v>2850916.6666666665</v>
      </c>
      <c r="FA3" s="8">
        <f t="array" ref="FA3">EZ3/INDEX(Exch_rates,MATCH($A3,Exch_regions2,0),MATCH(EZ$1,Exch_months2,0))</f>
        <v>108.95222929936304</v>
      </c>
      <c r="FB3" s="19">
        <v>2671583.3333333335</v>
      </c>
      <c r="FC3" s="8">
        <f t="array" ref="FC3">FB3/INDEX(Exch_rates,MATCH($A3,Exch_regions2,0),MATCH(FB$1,Exch_months2,0))</f>
        <v>103.41612903225807</v>
      </c>
      <c r="FD3" s="19">
        <v>2623666.6666666665</v>
      </c>
      <c r="FE3" s="8">
        <f t="array" ref="FE3">FD3/INDEX(Exch_rates,MATCH($A3,Exch_regions2,0),MATCH(FD$1,Exch_months2,0))</f>
        <v>100.91025641025641</v>
      </c>
      <c r="FF3" s="19">
        <v>2846562.5</v>
      </c>
      <c r="FG3" s="8">
        <f t="array" ref="FG3">FF3/INDEX(Exch_rates,MATCH($A3,Exch_regions2,0),MATCH(FF$1,Exch_months2,0))</f>
        <v>114.43467336683418</v>
      </c>
      <c r="FH3" s="19">
        <v>3130583.3333333335</v>
      </c>
      <c r="FI3" s="8">
        <f t="array" ref="FI3">FH3/INDEX(Exch_rates,MATCH($A3,Exch_regions2,0),MATCH(FH$1,Exch_months2,0))</f>
        <v>126.91554054054055</v>
      </c>
      <c r="FJ3" s="19">
        <v>3036416.6666666665</v>
      </c>
      <c r="FK3" s="8">
        <f t="array" ref="FK3">FJ3/INDEX(Exch_rates,MATCH($A3,Exch_regions2,0),MATCH(FJ$1,Exch_months2,0))</f>
        <v>129.20921985815602</v>
      </c>
      <c r="FL3" s="19">
        <v>2699083.3333333335</v>
      </c>
      <c r="FM3" s="8">
        <f t="array" ref="FM3">FL3/INDEX(Exch_rates,MATCH($A3,Exch_regions2,0),MATCH(FL$1,Exch_months2,0))</f>
        <v>114.85460992907802</v>
      </c>
      <c r="FN3" s="19">
        <v>2922291.6666666665</v>
      </c>
      <c r="FO3" s="8">
        <f t="array" ref="FO3">FN3/INDEX(Exch_rates,MATCH($A3,Exch_regions2,0),MATCH(FN$1,Exch_months2,0))</f>
        <v>129.87962962962962</v>
      </c>
      <c r="FP3" s="19">
        <v>2605416.6666666665</v>
      </c>
      <c r="FQ3" s="8">
        <f t="array" ref="FQ3">FP3/INDEX(Exch_rates,MATCH($A3,Exch_regions2,0),MATCH(FP$1,Exch_months2,0))</f>
        <v>108.55902777777777</v>
      </c>
      <c r="FR3" s="19">
        <v>2540750</v>
      </c>
      <c r="FS3" s="8">
        <f t="array" ref="FS3">FR3/INDEX(Exch_rates,MATCH($A3,Exch_regions2,0),MATCH(FR$1,Exch_months2,0))</f>
        <v>112.92222222222222</v>
      </c>
      <c r="FT3" s="19">
        <v>2445750</v>
      </c>
      <c r="FU3" s="8">
        <f t="array" ref="FU3">FT3/INDEX(Exch_rates,MATCH($A3,Exch_regions2,0),MATCH(FT$1,Exch_months2,0))</f>
        <v>108.7</v>
      </c>
      <c r="FV3" s="19">
        <v>2456416.6666666665</v>
      </c>
      <c r="FW3" s="8">
        <f t="array" ref="FW3">FV3/INDEX(Exch_rates,MATCH($A3,Exch_regions2,0),MATCH(FV$1,Exch_months2,0))</f>
        <v>109.17407407407407</v>
      </c>
      <c r="FX3" s="19">
        <v>2491750</v>
      </c>
      <c r="FY3" s="8">
        <f t="array" ref="FY3">FX3/INDEX(Exch_rates,MATCH($A3,Exch_regions2,0),MATCH(FX$1,Exch_months2,0))</f>
        <v>110.74444444444444</v>
      </c>
      <c r="FZ3" s="19">
        <v>2492416.6666666665</v>
      </c>
      <c r="GA3" s="8">
        <f t="array" ref="GA3">FZ3/INDEX(Exch_rates,MATCH($A3,Exch_regions2,0),MATCH(FZ$1,Exch_months2,0))</f>
        <v>108.3659420289855</v>
      </c>
      <c r="GB3" s="19">
        <v>2329083.3333333335</v>
      </c>
      <c r="GC3" s="8">
        <f t="array" ref="GC3">GB3/INDEX(Exch_rates,MATCH($A3,Exch_regions2,0),MATCH(GB$1,Exch_months2,0))</f>
        <v>101.2644927536232</v>
      </c>
      <c r="GD3" s="19">
        <v>2458583.3333333335</v>
      </c>
      <c r="GE3" s="8">
        <f t="array" ref="GE3">GD3/INDEX(Exch_rates,MATCH($A3,Exch_regions2,0),MATCH(GD$1,Exch_months2,0))</f>
        <v>106.03054806828392</v>
      </c>
      <c r="GF3" s="19">
        <v>2489416.6666666665</v>
      </c>
      <c r="GG3" s="8">
        <f t="array" ref="GG3">GF3/INDEX(Exch_rates,MATCH($A3,Exch_regions2,0),MATCH(GF$1,Exch_months2,0))</f>
        <v>107.36028751123091</v>
      </c>
      <c r="GH3" s="19">
        <v>2387750</v>
      </c>
      <c r="GI3" s="8">
        <f t="array" ref="GI3">GH3/INDEX(Exch_rates,MATCH($A3,Exch_regions2,0),MATCH(GH$1,Exch_months2,0))</f>
        <v>102.97574123989219</v>
      </c>
      <c r="GJ3" s="19">
        <v>2370000</v>
      </c>
      <c r="GK3" s="8">
        <f t="array" ref="GK3">GJ3/INDEX(Exch_rates,MATCH($A3,Exch_regions2,0),MATCH(GJ$1,Exch_months2,0))</f>
        <v>103.04347826086956</v>
      </c>
      <c r="GL3" s="19">
        <v>2357333.3333333335</v>
      </c>
      <c r="GM3" s="8">
        <f t="array" ref="GM3">GL3/INDEX(Exch_rates,MATCH($A3,Exch_regions2,0),MATCH(GL$1,Exch_months2,0))</f>
        <v>107.15151515151516</v>
      </c>
      <c r="GN3" s="19">
        <v>2358166.6666666665</v>
      </c>
      <c r="GO3" s="8">
        <f t="array" ref="GO3">GN3/INDEX(Exch_rates,MATCH($A3,Exch_regions2,0),MATCH(GN$1,Exch_months2,0))</f>
        <v>107.18939393939394</v>
      </c>
      <c r="GP3" s="19">
        <v>2387333.3333333335</v>
      </c>
      <c r="GQ3" s="8">
        <f t="array" ref="GQ3">GP3/INDEX(Exch_rates,MATCH($A3,Exch_regions2,0),MATCH(GP$1,Exch_months2,0))</f>
        <v>108.51515151515152</v>
      </c>
      <c r="GR3" s="19">
        <v>2387333.3333333335</v>
      </c>
      <c r="GS3" s="8">
        <f t="array" ref="GS3">GR3/INDEX(Exch_rates,MATCH($A3,Exch_regions2,0),MATCH(GR$1,Exch_months2,0))</f>
        <v>108.51515151515152</v>
      </c>
      <c r="GT3" s="19">
        <v>2469083.3333333335</v>
      </c>
      <c r="GU3" s="8">
        <f t="array" ref="GU3">GT3/INDEX(Exch_rates,MATCH($A3,Exch_regions2,0),MATCH(GT$1,Exch_months2,0))</f>
        <v>112.23106060606061</v>
      </c>
      <c r="GV3" s="19">
        <v>2508666.6666666665</v>
      </c>
      <c r="GW3" s="8">
        <f t="array" ref="GW3">GV3/INDEX(Exch_rates,MATCH($A3,Exch_regions2,0),MATCH(GV$1,Exch_months2,0))</f>
        <v>114.03030303030302</v>
      </c>
      <c r="GX3" s="19">
        <v>2757056.6666666665</v>
      </c>
      <c r="GY3" s="8">
        <f t="array" ref="GY3">GX3/INDEX(Exch_rates,MATCH($A3,Exch_regions2,0),MATCH(GX$1,Exch_months2,0))</f>
        <v>125.32075757575757</v>
      </c>
      <c r="GZ3" s="19">
        <v>2633583.3333333335</v>
      </c>
      <c r="HA3" s="8">
        <f t="array" ref="HA3">GZ3/INDEX(Exch_rates,MATCH($A3,Exch_regions2,0),MATCH(GZ$1,Exch_months2,0))</f>
        <v>119.70833333333334</v>
      </c>
      <c r="HB3" s="19">
        <v>2749816.6666666665</v>
      </c>
      <c r="HC3" s="8">
        <f t="array" ref="HC3">HB3/INDEX(Exch_rates,MATCH($A3,Exch_regions2,0),MATCH(HB$1,Exch_months2,0))</f>
        <v>122.21407407407406</v>
      </c>
      <c r="HD3" s="19">
        <v>2747083.3333333335</v>
      </c>
      <c r="HE3" s="8">
        <f t="array" ref="HE3">HD3/INDEX(Exch_rates,MATCH($A3,Exch_regions2,0),MATCH(HD$1,Exch_months2,0))</f>
        <v>122.0925925925926</v>
      </c>
      <c r="HF3" s="19">
        <v>2643666.6666666665</v>
      </c>
      <c r="HG3" s="8">
        <f t="array" ref="HG3">HF3/INDEX(Exch_rates,MATCH($A3,Exch_regions2,0),MATCH(HF$1,Exch_months2,0))</f>
        <v>117.49629629629629</v>
      </c>
      <c r="HH3" s="19">
        <v>2608833.3333333335</v>
      </c>
      <c r="HI3" s="8">
        <f t="array" ref="HI3">HH3/INDEX(Exch_rates,MATCH($A3,Exch_regions2,0),MATCH(HH$1,Exch_months2,0))</f>
        <v>115.94814814814815</v>
      </c>
      <c r="HJ3" s="19">
        <v>2593083.3333333335</v>
      </c>
      <c r="HK3" s="8">
        <f t="array" ref="HK3">HJ3/INDEX(Exch_rates,MATCH($A3,Exch_regions2,0),MATCH(HJ$1,Exch_months2,0))</f>
        <v>115.24814814814816</v>
      </c>
      <c r="HL3" s="19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4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1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7">
        <v>3723065.1111111105</v>
      </c>
      <c r="MA3" s="7">
        <f>LZ3/INDEX(exchange_rates10,MATCH('Food Items CMB_Sorghum'!$A3,Exch_regions1,0),MATCH('Food Items CMB_Sorghum'!LZ$1,exch_month13,0))</f>
        <v>143.19481196581194</v>
      </c>
      <c r="MB3" s="7">
        <v>3781451.8333333335</v>
      </c>
      <c r="MC3" s="7">
        <f>MB3/INDEX(exchange_rates11,MATCH('Food Items CMB_Sorghum'!$A3,Exch_regions1,0),MATCH('Food Items CMB_Sorghum'!MB$1,exch_month14,0))</f>
        <v>145.44045512820514</v>
      </c>
      <c r="MD3" s="7">
        <v>3581316.6666666665</v>
      </c>
      <c r="ME3" s="7">
        <f>MD3/INDEX(exchange_rates12,MATCH('Food Items CMB_Sorghum'!$A3,Exch_regions1,0),MATCH('Food Items CMB_Sorghum'!MD$1,exch_month15,0))</f>
        <v>137.74294871794871</v>
      </c>
      <c r="MF3" s="7">
        <v>3617294.4444999998</v>
      </c>
      <c r="MG3" s="7">
        <f>MF3/INDEX(exchange_rates13,MATCH('Food Items CMB_Sorghum'!$A3,Exch_regions1,0),MATCH('Food Items CMB_Sorghum'!MF$1,exch_month16,0))</f>
        <v>139.12670940384615</v>
      </c>
      <c r="MH3" s="40">
        <f>AVERAGE(HP3,IN3,JL3,KJ3,LH3)</f>
        <v>3451699.5333333337</v>
      </c>
      <c r="MI3" s="40">
        <f>AVERAGE(HQ3,IO3,JM3,KK3,LI3)</f>
        <v>135.48973200444107</v>
      </c>
    </row>
    <row r="4" spans="1:347" x14ac:dyDescent="0.25">
      <c r="A4" s="14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5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19">
        <v>2900000</v>
      </c>
      <c r="EY4" s="8">
        <f t="array" ref="EY4">EX4/INDEX(Exch_rates,MATCH($A4,Exch_regions2,0),MATCH(EX$1,Exch_months2,0))</f>
        <v>102.65486725663717</v>
      </c>
      <c r="EZ4" s="19">
        <v>2491500</v>
      </c>
      <c r="FA4" s="8">
        <f t="array" ref="FA4">EZ4/INDEX(Exch_rates,MATCH($A4,Exch_regions2,0),MATCH(EZ$1,Exch_months2,0))</f>
        <v>86.660869565217396</v>
      </c>
      <c r="FB4" s="19">
        <v>2389625</v>
      </c>
      <c r="FC4" s="8">
        <f t="array" ref="FC4">FB4/INDEX(Exch_rates,MATCH($A4,Exch_regions2,0),MATCH(FB$1,Exch_months2,0))</f>
        <v>92.800970873786412</v>
      </c>
      <c r="FD4" s="19">
        <v>2378375</v>
      </c>
      <c r="FE4" s="8">
        <f t="array" ref="FE4">FD4/INDEX(Exch_rates,MATCH($A4,Exch_regions2,0),MATCH(FD$1,Exch_months2,0))</f>
        <v>84.489342806394319</v>
      </c>
      <c r="FF4" s="19">
        <v>2388375</v>
      </c>
      <c r="FG4" s="8">
        <f t="array" ref="FG4">FF4/INDEX(Exch_rates,MATCH($A4,Exch_regions2,0),MATCH(FF$1,Exch_months2,0))</f>
        <v>96.256926952141058</v>
      </c>
      <c r="FH4" s="19">
        <v>2456250</v>
      </c>
      <c r="FI4" s="8">
        <f t="array" ref="FI4">FH4/INDEX(Exch_rates,MATCH($A4,Exch_regions2,0),MATCH(FH$1,Exch_months2,0))</f>
        <v>98.25</v>
      </c>
      <c r="FJ4" s="19">
        <v>2329000</v>
      </c>
      <c r="FK4" s="8">
        <f t="array" ref="FK4">FJ4/INDEX(Exch_rates,MATCH($A4,Exch_regions2,0),MATCH(FJ$1,Exch_months2,0))</f>
        <v>93.16</v>
      </c>
      <c r="FL4" s="19">
        <v>2076500</v>
      </c>
      <c r="FM4" s="8">
        <f t="array" ref="FM4">FL4/INDEX(Exch_rates,MATCH($A4,Exch_regions2,0),MATCH(FL$1,Exch_months2,0))</f>
        <v>83.06</v>
      </c>
      <c r="FN4" s="19">
        <v>2264000</v>
      </c>
      <c r="FO4" s="8">
        <f t="array" ref="FO4">FN4/INDEX(Exch_rates,MATCH($A4,Exch_regions2,0),MATCH(FN$1,Exch_months2,0))</f>
        <v>87.07692307692308</v>
      </c>
      <c r="FP4" s="19">
        <v>2009000</v>
      </c>
      <c r="FQ4" s="8">
        <f t="array" ref="FQ4">FP4/INDEX(Exch_rates,MATCH($A4,Exch_regions2,0),MATCH(FP$1,Exch_months2,0))</f>
        <v>77.269230769230774</v>
      </c>
      <c r="FR4" s="19">
        <v>1908375</v>
      </c>
      <c r="FS4" s="8">
        <f t="array" ref="FS4">FR4/INDEX(Exch_rates,MATCH($A4,Exch_regions2,0),MATCH(FR$1,Exch_months2,0))</f>
        <v>74.111650485436897</v>
      </c>
      <c r="FT4" s="19">
        <v>1896125</v>
      </c>
      <c r="FU4" s="8">
        <f t="array" ref="FU4">FT4/INDEX(Exch_rates,MATCH($A4,Exch_regions2,0),MATCH(FT$1,Exch_months2,0))</f>
        <v>72.927884615384613</v>
      </c>
      <c r="FV4" s="19">
        <v>2089500</v>
      </c>
      <c r="FW4" s="8">
        <f t="array" ref="FW4">FV4/INDEX(Exch_rates,MATCH($A4,Exch_regions2,0),MATCH(FV$1,Exch_months2,0))</f>
        <v>78.84905660377359</v>
      </c>
      <c r="FX4" s="19">
        <v>2039750</v>
      </c>
      <c r="FY4" s="8">
        <f t="array" ref="FY4">FX4/INDEX(Exch_rates,MATCH($A4,Exch_regions2,0),MATCH(FX$1,Exch_months2,0))</f>
        <v>76.971698113207552</v>
      </c>
      <c r="FZ4" s="19">
        <v>2035875</v>
      </c>
      <c r="GA4" s="8">
        <f t="array" ref="GA4">FZ4/INDEX(Exch_rates,MATCH($A4,Exch_regions2,0),MATCH(FZ$1,Exch_months2,0))</f>
        <v>71.434210526315795</v>
      </c>
      <c r="GB4" s="19">
        <v>2129875</v>
      </c>
      <c r="GC4" s="8">
        <f t="array" ref="GC4">GB4/INDEX(Exch_rates,MATCH($A4,Exch_regions2,0),MATCH(GB$1,Exch_months2,0))</f>
        <v>74.732456140350877</v>
      </c>
      <c r="GD4" s="19">
        <v>1939625</v>
      </c>
      <c r="GE4" s="8">
        <f t="array" ref="GE4">GD4/INDEX(Exch_rates,MATCH($A4,Exch_regions2,0),MATCH(GD$1,Exch_months2,0))</f>
        <v>67.46521739130435</v>
      </c>
      <c r="GF4" s="19">
        <v>1943500</v>
      </c>
      <c r="GG4" s="8">
        <f t="array" ref="GG4">GF4/INDEX(Exch_rates,MATCH($A4,Exch_regions2,0),MATCH(GF$1,Exch_months2,0))</f>
        <v>68.192982456140356</v>
      </c>
      <c r="GH4" s="19">
        <v>1894250</v>
      </c>
      <c r="GI4" s="8">
        <f t="array" ref="GI4">GH4/INDEX(Exch_rates,MATCH($A4,Exch_regions2,0),MATCH(GH$1,Exch_months2,0))</f>
        <v>64.760683760683762</v>
      </c>
      <c r="GJ4" s="19">
        <v>1883875</v>
      </c>
      <c r="GK4" s="8">
        <f t="array" ref="GK4">GJ4/INDEX(Exch_rates,MATCH($A4,Exch_regions2,0),MATCH(GJ$1,Exch_months2,0))</f>
        <v>64.40598290598291</v>
      </c>
      <c r="GL4" s="19">
        <v>1973625</v>
      </c>
      <c r="GM4" s="8">
        <f t="array" ref="GM4">GL4/INDEX(Exch_rates,MATCH($A4,Exch_regions2,0),MATCH(GL$1,Exch_months2,0))</f>
        <v>69.862831858407077</v>
      </c>
      <c r="GN4" s="19">
        <v>1976031.25</v>
      </c>
      <c r="GO4" s="8">
        <f t="array" ref="GO4">GN4/INDEX(Exch_rates,MATCH($A4,Exch_regions2,0),MATCH(GN$1,Exch_months2,0))</f>
        <v>69.334429824561397</v>
      </c>
      <c r="GP4" s="19">
        <v>2080250</v>
      </c>
      <c r="GQ4" s="8">
        <f t="array" ref="GQ4">GP4/INDEX(Exch_rates,MATCH($A4,Exch_regions2,0),MATCH(GP$1,Exch_months2,0))</f>
        <v>72.991228070175438</v>
      </c>
      <c r="GR4" s="19">
        <v>2032750</v>
      </c>
      <c r="GS4" s="8">
        <f t="array" ref="GS4">GR4/INDEX(Exch_rates,MATCH($A4,Exch_regions2,0),MATCH(GR$1,Exch_months2,0))</f>
        <v>71.324561403508767</v>
      </c>
      <c r="GT4" s="19">
        <v>1978500</v>
      </c>
      <c r="GU4" s="8">
        <f t="array" ref="GU4">GT4/INDEX(Exch_rates,MATCH($A4,Exch_regions2,0),MATCH(GT$1,Exch_months2,0))</f>
        <v>68.817391304347822</v>
      </c>
      <c r="GV4" s="19">
        <v>1979750</v>
      </c>
      <c r="GW4" s="8">
        <f t="array" ref="GW4">GV4/INDEX(Exch_rates,MATCH($A4,Exch_regions2,0),MATCH(GV$1,Exch_months2,0))</f>
        <v>68.267241379310349</v>
      </c>
      <c r="GX4" s="19">
        <v>1979750</v>
      </c>
      <c r="GY4" s="8">
        <f t="array" ref="GY4">GX4/INDEX(Exch_rates,MATCH($A4,Exch_regions2,0),MATCH(GX$1,Exch_months2,0))</f>
        <v>68.267241379310349</v>
      </c>
      <c r="GZ4" s="19">
        <v>1983000</v>
      </c>
      <c r="HA4" s="8">
        <f t="array" ref="HA4">GZ4/INDEX(Exch_rates,MATCH($A4,Exch_regions2,0),MATCH(GZ$1,Exch_months2,0))</f>
        <v>67.220338983050851</v>
      </c>
      <c r="HB4" s="19">
        <v>1983000</v>
      </c>
      <c r="HC4" s="8">
        <f t="array" ref="HC4">HB4/INDEX(Exch_rates,MATCH($A4,Exch_regions2,0),MATCH(HB$1,Exch_months2,0))</f>
        <v>68.379310344827587</v>
      </c>
      <c r="HD4" s="19">
        <v>1958500</v>
      </c>
      <c r="HE4" s="8">
        <f t="array" ref="HE4">HD4/INDEX(Exch_rates,MATCH($A4,Exch_regions2,0),MATCH(HD$1,Exch_months2,0))</f>
        <v>66.389830508474574</v>
      </c>
      <c r="HF4" s="19">
        <v>1958500</v>
      </c>
      <c r="HG4" s="8">
        <f t="array" ref="HG4">HF4/INDEX(Exch_rates,MATCH($A4,Exch_regions2,0),MATCH(HF$1,Exch_months2,0))</f>
        <v>66.389830508474574</v>
      </c>
      <c r="HH4" s="19">
        <v>1958500</v>
      </c>
      <c r="HI4" s="8">
        <f t="array" ref="HI4">HH4/INDEX(Exch_rates,MATCH($A4,Exch_regions2,0),MATCH(HH$1,Exch_months2,0))</f>
        <v>65.283333333333331</v>
      </c>
      <c r="HJ4" s="19">
        <v>1883500</v>
      </c>
      <c r="HK4" s="8">
        <f t="array" ref="HK4">HJ4/INDEX(Exch_rates,MATCH($A4,Exch_regions2,0),MATCH(HJ$1,Exch_months2,0))</f>
        <v>62.783333333333331</v>
      </c>
      <c r="HL4" s="19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4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1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7">
        <v>3339375</v>
      </c>
      <c r="MA4" s="7">
        <f>LZ4/INDEX(exchange_rates10,MATCH('Food Items CMB_Sorghum'!$A4,Exch_regions1,0),MATCH('Food Items CMB_Sorghum'!LZ$1,exch_month13,0))</f>
        <v>92.760416666666671</v>
      </c>
      <c r="MB4" s="7">
        <v>3498875</v>
      </c>
      <c r="MC4" s="7">
        <f>MB4/INDEX(exchange_rates11,MATCH('Food Items CMB_Sorghum'!$A4,Exch_regions1,0),MATCH('Food Items CMB_Sorghum'!MB$1,exch_month14,0))</f>
        <v>97.190972222222229</v>
      </c>
      <c r="MD4" s="7">
        <v>3494500</v>
      </c>
      <c r="ME4" s="7">
        <f>MD4/INDEX(exchange_rates12,MATCH('Food Items CMB_Sorghum'!$A4,Exch_regions1,0),MATCH('Food Items CMB_Sorghum'!MD$1,exch_month15,0))</f>
        <v>96.4</v>
      </c>
      <c r="MF4" s="7">
        <v>3510500</v>
      </c>
      <c r="MG4" s="7">
        <f>MF4/INDEX(exchange_rates13,MATCH('Food Items CMB_Sorghum'!$A4,Exch_regions1,0),MATCH('Food Items CMB_Sorghum'!MF$1,exch_month16,0))</f>
        <v>97.513888888888886</v>
      </c>
      <c r="MH4" s="40">
        <f t="shared" ref="MH4:MI20" si="0">AVERAGE(HP4,IN4,JL4,KJ4,LH4)</f>
        <v>2969150</v>
      </c>
      <c r="MI4" s="40">
        <f t="shared" si="0"/>
        <v>88.950932091738849</v>
      </c>
    </row>
    <row r="5" spans="1:347" x14ac:dyDescent="0.25">
      <c r="A5" s="14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5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19">
        <v>4488125</v>
      </c>
      <c r="EY5" s="8">
        <f t="array" ref="EY5">EX5/INDEX(Exch_rates,MATCH($A5,Exch_regions2,0),MATCH(EX$1,Exch_months2,0))</f>
        <v>166.80603948896632</v>
      </c>
      <c r="EZ5" s="19">
        <v>4331453.125</v>
      </c>
      <c r="FA5" s="8">
        <f t="array" ref="FA5">EZ5/INDEX(Exch_rates,MATCH($A5,Exch_regions2,0),MATCH(EZ$1,Exch_months2,0))</f>
        <v>160.42418981481481</v>
      </c>
      <c r="FB5" s="19">
        <v>4258037.5</v>
      </c>
      <c r="FC5" s="8">
        <f t="array" ref="FC5">FB5/INDEX(Exch_rates,MATCH($A5,Exch_regions2,0),MATCH(FB$1,Exch_months2,0))</f>
        <v>156.54549632352942</v>
      </c>
      <c r="FD5" s="19">
        <v>4604437.5</v>
      </c>
      <c r="FE5" s="8">
        <f t="array" ref="FE5">FD5/INDEX(Exch_rates,MATCH($A5,Exch_regions2,0),MATCH(FD$1,Exch_months2,0))</f>
        <v>167.43409090909091</v>
      </c>
      <c r="FF5" s="19">
        <v>4585062.5</v>
      </c>
      <c r="FG5" s="8">
        <f t="array" ref="FG5">FF5/INDEX(Exch_rates,MATCH($A5,Exch_regions2,0),MATCH(FF$1,Exch_months2,0))</f>
        <v>175.92565947242207</v>
      </c>
      <c r="FH5" s="19">
        <v>4567025</v>
      </c>
      <c r="FI5" s="8">
        <f t="array" ref="FI5">FH5/INDEX(Exch_rates,MATCH($A5,Exch_regions2,0),MATCH(FH$1,Exch_months2,0))</f>
        <v>180.87227722772278</v>
      </c>
      <c r="FJ5" s="19">
        <v>4534296.875</v>
      </c>
      <c r="FK5" s="8">
        <f t="array" ref="FK5">FJ5/INDEX(Exch_rates,MATCH($A5,Exch_regions2,0),MATCH(FJ$1,Exch_months2,0))</f>
        <v>178.69150246305418</v>
      </c>
      <c r="FL5" s="19">
        <v>4552906.25</v>
      </c>
      <c r="FM5" s="8">
        <f t="array" ref="FM5">FL5/INDEX(Exch_rates,MATCH($A5,Exch_regions2,0),MATCH(FL$1,Exch_months2,0))</f>
        <v>175.11177884615384</v>
      </c>
      <c r="FN5" s="19">
        <v>4455550</v>
      </c>
      <c r="FO5" s="8">
        <f t="array" ref="FO5">FN5/INDEX(Exch_rates,MATCH($A5,Exch_regions2,0),MATCH(FN$1,Exch_months2,0))</f>
        <v>172.36170212765958</v>
      </c>
      <c r="FP5" s="19">
        <v>4454406.25</v>
      </c>
      <c r="FQ5" s="8">
        <f t="array" ref="FQ5">FP5/INDEX(Exch_rates,MATCH($A5,Exch_regions2,0),MATCH(FP$1,Exch_months2,0))</f>
        <v>172.15096618357487</v>
      </c>
      <c r="FR5" s="19">
        <v>4599125</v>
      </c>
      <c r="FS5" s="8">
        <f t="array" ref="FS5">FR5/INDEX(Exch_rates,MATCH($A5,Exch_regions2,0),MATCH(FR$1,Exch_months2,0))</f>
        <v>171.13023255813954</v>
      </c>
      <c r="FT5" s="19">
        <v>4203525</v>
      </c>
      <c r="FU5" s="8">
        <f t="array" ref="FU5">FT5/INDEX(Exch_rates,MATCH($A5,Exch_regions2,0),MATCH(FT$1,Exch_months2,0))</f>
        <v>154.25779816513761</v>
      </c>
      <c r="FV5" s="19">
        <v>4188781.25</v>
      </c>
      <c r="FW5" s="8">
        <f t="array" ref="FW5">FV5/INDEX(Exch_rates,MATCH($A5,Exch_regions2,0),MATCH(FV$1,Exch_months2,0))</f>
        <v>153.71674311926606</v>
      </c>
      <c r="FX5" s="19">
        <v>4089406.25</v>
      </c>
      <c r="FY5" s="8">
        <f t="array" ref="FY5">FX5/INDEX(Exch_rates,MATCH($A5,Exch_regions2,0),MATCH(FX$1,Exch_months2,0))</f>
        <v>150.06995412844037</v>
      </c>
      <c r="FZ5" s="19">
        <v>4229412.5</v>
      </c>
      <c r="GA5" s="8">
        <f t="array" ref="GA5">FZ5/INDEX(Exch_rates,MATCH($A5,Exch_regions2,0),MATCH(FZ$1,Exch_months2,0))</f>
        <v>147.36628919860627</v>
      </c>
      <c r="GB5" s="19">
        <v>4233718.75</v>
      </c>
      <c r="GC5" s="8">
        <f t="array" ref="GC5">GB5/INDEX(Exch_rates,MATCH($A5,Exch_regions2,0),MATCH(GB$1,Exch_months2,0))</f>
        <v>144.12659574468086</v>
      </c>
      <c r="GD5" s="19">
        <v>4263812.5</v>
      </c>
      <c r="GE5" s="8">
        <f t="array" ref="GE5">GD5/INDEX(Exch_rates,MATCH($A5,Exch_regions2,0),MATCH(GD$1,Exch_months2,0))</f>
        <v>142.42379958246346</v>
      </c>
      <c r="GF5" s="19">
        <v>4354975</v>
      </c>
      <c r="GG5" s="8">
        <f t="array" ref="GG5">GF5/INDEX(Exch_rates,MATCH($A5,Exch_regions2,0),MATCH(GF$1,Exch_months2,0))</f>
        <v>143.72854785478549</v>
      </c>
      <c r="GH5" s="19">
        <v>4539781.25</v>
      </c>
      <c r="GI5" s="8">
        <f t="array" ref="GI5">GH5/INDEX(Exch_rates,MATCH($A5,Exch_regions2,0),MATCH(GH$1,Exch_months2,0))</f>
        <v>147.33569979716023</v>
      </c>
      <c r="GJ5" s="19">
        <v>4612062.5</v>
      </c>
      <c r="GK5" s="8">
        <f t="array" ref="GK5">GJ5/INDEX(Exch_rates,MATCH($A5,Exch_regions2,0),MATCH(GJ$1,Exch_months2,0))</f>
        <v>147.58600000000001</v>
      </c>
      <c r="GL5" s="19">
        <v>4484593.75</v>
      </c>
      <c r="GM5" s="8">
        <f t="array" ref="GM5">GL5/INDEX(Exch_rates,MATCH($A5,Exch_regions2,0),MATCH(GL$1,Exch_months2,0))</f>
        <v>146.43571428571428</v>
      </c>
      <c r="GN5" s="19">
        <v>4450406.25</v>
      </c>
      <c r="GO5" s="8">
        <f t="array" ref="GO5">GN5/INDEX(Exch_rates,MATCH($A5,Exch_regions2,0),MATCH(GN$1,Exch_months2,0))</f>
        <v>145.61656441717793</v>
      </c>
      <c r="GP5" s="19">
        <v>4591968.75</v>
      </c>
      <c r="GQ5" s="8">
        <f t="array" ref="GQ5">GP5/INDEX(Exch_rates,MATCH($A5,Exch_regions2,0),MATCH(GP$1,Exch_months2,0))</f>
        <v>151.80061983471074</v>
      </c>
      <c r="GR5" s="19">
        <v>4587500</v>
      </c>
      <c r="GS5" s="8">
        <f t="array" ref="GS5">GR5/INDEX(Exch_rates,MATCH($A5,Exch_regions2,0),MATCH(GR$1,Exch_months2,0))</f>
        <v>151.65289256198346</v>
      </c>
      <c r="GT5" s="19">
        <v>4546312.5</v>
      </c>
      <c r="GU5" s="8">
        <f t="array" ref="GU5">GT5/INDEX(Exch_rates,MATCH($A5,Exch_regions2,0),MATCH(GT$1,Exch_months2,0))</f>
        <v>149.0594262295082</v>
      </c>
      <c r="GV5" s="19">
        <v>4235859.375</v>
      </c>
      <c r="GW5" s="8">
        <f t="array" ref="GW5">GV5/INDEX(Exch_rates,MATCH($A5,Exch_regions2,0),MATCH(GV$1,Exch_months2,0))</f>
        <v>136.640625</v>
      </c>
      <c r="GX5" s="19">
        <v>4250200</v>
      </c>
      <c r="GY5" s="8">
        <f t="array" ref="GY5">GX5/INDEX(Exch_rates,MATCH($A5,Exch_regions2,0),MATCH(GX$1,Exch_months2,0))</f>
        <v>135.7891373801917</v>
      </c>
      <c r="GZ5" s="19">
        <v>4186375</v>
      </c>
      <c r="HA5" s="8">
        <f t="array" ref="HA5">GZ5/INDEX(Exch_rates,MATCH($A5,Exch_regions2,0),MATCH(GZ$1,Exch_months2,0))</f>
        <v>129.3088803088803</v>
      </c>
      <c r="HB5" s="19">
        <v>4252375</v>
      </c>
      <c r="HC5" s="8">
        <f t="array" ref="HC5">HB5/INDEX(Exch_rates,MATCH($A5,Exch_regions2,0),MATCH(HB$1,Exch_months2,0))</f>
        <v>130.84230769230768</v>
      </c>
      <c r="HD5" s="19">
        <v>4447343.75</v>
      </c>
      <c r="HE5" s="8">
        <f t="array" ref="HE5">HD5/INDEX(Exch_rates,MATCH($A5,Exch_regions2,0),MATCH(HD$1,Exch_months2,0))</f>
        <v>136.84134615384616</v>
      </c>
      <c r="HF5" s="19">
        <v>4553062.5</v>
      </c>
      <c r="HG5" s="8">
        <f t="array" ref="HG5">HF5/INDEX(Exch_rates,MATCH($A5,Exch_regions2,0),MATCH(HF$1,Exch_months2,0))</f>
        <v>140.09423076923076</v>
      </c>
      <c r="HH5" s="19">
        <v>4644312.5</v>
      </c>
      <c r="HI5" s="8">
        <f t="array" ref="HI5">HH5/INDEX(Exch_rates,MATCH($A5,Exch_regions2,0),MATCH(HH$1,Exch_months2,0))</f>
        <v>142.90192307692308</v>
      </c>
      <c r="HJ5" s="19">
        <v>4651750</v>
      </c>
      <c r="HK5" s="8">
        <f t="array" ref="HK5">HJ5/INDEX(Exch_rates,MATCH($A5,Exch_regions2,0),MATCH(HJ$1,Exch_months2,0))</f>
        <v>143.13076923076923</v>
      </c>
      <c r="HL5" s="19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4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1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7">
        <v>7189468.75</v>
      </c>
      <c r="MA5" s="7">
        <f>LZ5/INDEX(exchange_rates10,MATCH('Food Items CMB_Sorghum'!$A5,Exch_regions1,0),MATCH('Food Items CMB_Sorghum'!LZ$1,exch_month13,0))</f>
        <v>171.17782738095238</v>
      </c>
      <c r="MB5" s="7">
        <v>7230187.5</v>
      </c>
      <c r="MC5" s="7">
        <f>MB5/INDEX(exchange_rates11,MATCH('Food Items CMB_Sorghum'!$A5,Exch_regions1,0),MATCH('Food Items CMB_Sorghum'!MB$1,exch_month14,0))</f>
        <v>172.14732142857142</v>
      </c>
      <c r="MD5" s="7">
        <v>7157175</v>
      </c>
      <c r="ME5" s="7">
        <f>MD5/INDEX(exchange_rates12,MATCH('Food Items CMB_Sorghum'!$A5,Exch_regions1,0),MATCH('Food Items CMB_Sorghum'!MD$1,exch_month15,0))</f>
        <v>170.40892857142856</v>
      </c>
      <c r="MF5" s="7">
        <v>7315006.25</v>
      </c>
      <c r="MG5" s="7">
        <f>MF5/INDEX(exchange_rates13,MATCH('Food Items CMB_Sorghum'!$A5,Exch_regions1,0),MATCH('Food Items CMB_Sorghum'!MF$1,exch_month16,0))</f>
        <v>174.16681547619046</v>
      </c>
      <c r="MH5" s="40">
        <f t="shared" si="0"/>
        <v>6148271.25</v>
      </c>
      <c r="MI5" s="40">
        <f t="shared" si="0"/>
        <v>152.19880672805431</v>
      </c>
    </row>
    <row r="6" spans="1:347" x14ac:dyDescent="0.25">
      <c r="A6" s="14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5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19">
        <v>4209437.5</v>
      </c>
      <c r="EY6" s="8">
        <f t="array" ref="EY6">EX6/INDEX(Exch_rates,MATCH($A6,Exch_regions2,0),MATCH(EX$1,Exch_months2,0))</f>
        <v>150.33705357142858</v>
      </c>
      <c r="EZ6" s="19">
        <v>4169875</v>
      </c>
      <c r="FA6" s="8">
        <f t="array" ref="FA6">EZ6/INDEX(Exch_rates,MATCH($A6,Exch_regions2,0),MATCH(EZ$1,Exch_months2,0))</f>
        <v>148.92410714285714</v>
      </c>
      <c r="FB6" s="19">
        <v>3875375</v>
      </c>
      <c r="FC6" s="8">
        <f t="array" ref="FC6">FB6/INDEX(Exch_rates,MATCH($A6,Exch_regions2,0),MATCH(FB$1,Exch_months2,0))</f>
        <v>133.63362068965517</v>
      </c>
      <c r="FD6" s="19">
        <v>3834375</v>
      </c>
      <c r="FE6" s="8">
        <f t="array" ref="FE6">FD6/INDEX(Exch_rates,MATCH($A6,Exch_regions2,0),MATCH(FD$1,Exch_months2,0))</f>
        <v>132.21982758620689</v>
      </c>
      <c r="FF6" s="19">
        <v>3754105.5</v>
      </c>
      <c r="FG6" s="8">
        <f t="array" ref="FG6">FF6/INDEX(Exch_rates,MATCH($A6,Exch_regions2,0),MATCH(FF$1,Exch_months2,0))</f>
        <v>140.3403925233645</v>
      </c>
      <c r="FH6" s="19">
        <v>3746900</v>
      </c>
      <c r="FI6" s="8">
        <f t="array" ref="FI6">FH6/INDEX(Exch_rates,MATCH($A6,Exch_regions2,0),MATCH(FH$1,Exch_months2,0))</f>
        <v>141.92803030303031</v>
      </c>
      <c r="FJ6" s="19">
        <v>4005375</v>
      </c>
      <c r="FK6" s="8">
        <f t="array" ref="FK6">FJ6/INDEX(Exch_rates,MATCH($A6,Exch_regions2,0),MATCH(FJ$1,Exch_months2,0))</f>
        <v>148.34722222222223</v>
      </c>
      <c r="FL6" s="19">
        <v>4191250</v>
      </c>
      <c r="FM6" s="8">
        <f t="array" ref="FM6">FL6/INDEX(Exch_rates,MATCH($A6,Exch_regions2,0),MATCH(FL$1,Exch_months2,0))</f>
        <v>149.6875</v>
      </c>
      <c r="FN6" s="19">
        <v>4158187.5</v>
      </c>
      <c r="FO6" s="8">
        <f t="array" ref="FO6">FN6/INDEX(Exch_rates,MATCH($A6,Exch_regions2,0),MATCH(FN$1,Exch_months2,0))</f>
        <v>148.50669642857142</v>
      </c>
      <c r="FP6" s="19">
        <v>4039462.5</v>
      </c>
      <c r="FQ6" s="8">
        <f t="array" ref="FQ6">FP6/INDEX(Exch_rates,MATCH($A6,Exch_regions2,0),MATCH(FP$1,Exch_months2,0))</f>
        <v>144.26651785714284</v>
      </c>
      <c r="FR6" s="19">
        <v>4219625</v>
      </c>
      <c r="FS6" s="8">
        <f t="array" ref="FS6">FR6/INDEX(Exch_rates,MATCH($A6,Exch_regions2,0),MATCH(FR$1,Exch_months2,0))</f>
        <v>143.03813559322035</v>
      </c>
      <c r="FT6" s="19">
        <v>4106850</v>
      </c>
      <c r="FU6" s="8">
        <f t="array" ref="FU6">FT6/INDEX(Exch_rates,MATCH($A6,Exch_regions2,0),MATCH(FT$1,Exch_months2,0))</f>
        <v>136.89500000000001</v>
      </c>
      <c r="FV6" s="19">
        <v>4203500</v>
      </c>
      <c r="FW6" s="8">
        <f t="array" ref="FW6">FV6/INDEX(Exch_rates,MATCH($A6,Exch_regions2,0),MATCH(FV$1,Exch_months2,0))</f>
        <v>140.11666666666667</v>
      </c>
      <c r="FX6" s="19">
        <v>3940250</v>
      </c>
      <c r="FY6" s="8">
        <f t="array" ref="FY6">FX6/INDEX(Exch_rates,MATCH($A6,Exch_regions2,0),MATCH(FX$1,Exch_months2,0))</f>
        <v>131.34166666666667</v>
      </c>
      <c r="FZ6" s="19">
        <v>3856950</v>
      </c>
      <c r="GA6" s="8">
        <f t="array" ref="GA6">FZ6/INDEX(Exch_rates,MATCH($A6,Exch_regions2,0),MATCH(FZ$1,Exch_months2,0))</f>
        <v>126.87335526315789</v>
      </c>
      <c r="GB6" s="19">
        <v>3935750</v>
      </c>
      <c r="GC6" s="8">
        <f t="array" ref="GC6">GB6/INDEX(Exch_rates,MATCH($A6,Exch_regions2,0),MATCH(GB$1,Exch_months2,0))</f>
        <v>126.95967741935483</v>
      </c>
      <c r="GD6" s="19">
        <v>3887750</v>
      </c>
      <c r="GE6" s="8">
        <f t="array" ref="GE6">GD6/INDEX(Exch_rates,MATCH($A6,Exch_regions2,0),MATCH(GD$1,Exch_months2,0))</f>
        <v>121.4921875</v>
      </c>
      <c r="GF6" s="19">
        <v>3845550</v>
      </c>
      <c r="GG6" s="8">
        <f t="array" ref="GG6">GF6/INDEX(Exch_rates,MATCH($A6,Exch_regions2,0),MATCH(GF$1,Exch_months2,0))</f>
        <v>120.17343750000001</v>
      </c>
      <c r="GH6" s="19">
        <v>3939062.5</v>
      </c>
      <c r="GI6" s="8">
        <f t="array" ref="GI6">GH6/INDEX(Exch_rates,MATCH($A6,Exch_regions2,0),MATCH(GH$1,Exch_months2,0))</f>
        <v>117.58395522388059</v>
      </c>
      <c r="GJ6" s="19">
        <v>3812125</v>
      </c>
      <c r="GK6" s="8">
        <f t="array" ref="GK6">GJ6/INDEX(Exch_rates,MATCH($A6,Exch_regions2,0),MATCH(GJ$1,Exch_months2,0))</f>
        <v>111.30291970802919</v>
      </c>
      <c r="GL6" s="19">
        <v>3713312.5</v>
      </c>
      <c r="GM6" s="8">
        <f t="array" ref="GM6">GL6/INDEX(Exch_rates,MATCH($A6,Exch_regions2,0),MATCH(GL$1,Exch_months2,0))</f>
        <v>111.67857142857143</v>
      </c>
      <c r="GN6" s="19">
        <v>3931500</v>
      </c>
      <c r="GO6" s="8">
        <f t="array" ref="GO6">GN6/INDEX(Exch_rates,MATCH($A6,Exch_regions2,0),MATCH(GN$1,Exch_months2,0))</f>
        <v>128.90163934426229</v>
      </c>
      <c r="GP6" s="19">
        <v>4183562.5</v>
      </c>
      <c r="GQ6" s="8">
        <f t="array" ref="GQ6">GP6/INDEX(Exch_rates,MATCH($A6,Exch_regions2,0),MATCH(GP$1,Exch_months2,0))</f>
        <v>125.82142857142857</v>
      </c>
      <c r="GR6" s="19">
        <v>4259700</v>
      </c>
      <c r="GS6" s="8">
        <f t="array" ref="GS6">GR6/INDEX(Exch_rates,MATCH($A6,Exch_regions2,0),MATCH(GR$1,Exch_months2,0))</f>
        <v>129.08181818181819</v>
      </c>
      <c r="GT6" s="19">
        <v>4311000</v>
      </c>
      <c r="GU6" s="8">
        <f t="array" ref="GU6">GT6/INDEX(Exch_rates,MATCH($A6,Exch_regions2,0),MATCH(GT$1,Exch_months2,0))</f>
        <v>129.65413533834587</v>
      </c>
      <c r="GV6" s="19">
        <v>3961625</v>
      </c>
      <c r="GW6" s="8">
        <f t="array" ref="GW6">GV6/INDEX(Exch_rates,MATCH($A6,Exch_regions2,0),MATCH(GV$1,Exch_months2,0))</f>
        <v>116.51838235294117</v>
      </c>
      <c r="GX6" s="19">
        <v>4130875</v>
      </c>
      <c r="GY6" s="8">
        <f t="array" ref="GY6">GX6/INDEX(Exch_rates,MATCH($A6,Exch_regions2,0),MATCH(GX$1,Exch_months2,0))</f>
        <v>118.02500000000001</v>
      </c>
      <c r="GZ6" s="19">
        <v>4138437.5</v>
      </c>
      <c r="HA6" s="8">
        <f t="array" ref="HA6">GZ6/INDEX(Exch_rates,MATCH($A6,Exch_regions2,0),MATCH(GZ$1,Exch_months2,0))</f>
        <v>121.71875</v>
      </c>
      <c r="HB6" s="19">
        <v>4117000</v>
      </c>
      <c r="HC6" s="8">
        <f t="array" ref="HC6">HB6/INDEX(Exch_rates,MATCH($A6,Exch_regions2,0),MATCH(HB$1,Exch_months2,0))</f>
        <v>124.75757575757575</v>
      </c>
      <c r="HD6" s="19">
        <v>3910562.5</v>
      </c>
      <c r="HE6" s="8">
        <f t="array" ref="HE6">HD6/INDEX(Exch_rates,MATCH($A6,Exch_regions2,0),MATCH(HD$1,Exch_months2,0))</f>
        <v>116.73320895522389</v>
      </c>
      <c r="HF6" s="19">
        <v>3850531.25</v>
      </c>
      <c r="HG6" s="8">
        <f t="array" ref="HG6">HF6/INDEX(Exch_rates,MATCH($A6,Exch_regions2,0),MATCH(HF$1,Exch_months2,0))</f>
        <v>113.25091911764706</v>
      </c>
      <c r="HH6" s="19">
        <v>3765937.5</v>
      </c>
      <c r="HI6" s="8">
        <f t="array" ref="HI6">HH6/INDEX(Exch_rates,MATCH($A6,Exch_regions2,0),MATCH(HH$1,Exch_months2,0))</f>
        <v>109.15760869565217</v>
      </c>
      <c r="HJ6" s="19">
        <v>3710550</v>
      </c>
      <c r="HK6" s="8">
        <f t="array" ref="HK6">HJ6/INDEX(Exch_rates,MATCH($A6,Exch_regions2,0),MATCH(HJ$1,Exch_months2,0))</f>
        <v>106.01571428571428</v>
      </c>
      <c r="HL6" s="19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4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1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7">
        <v>6234500</v>
      </c>
      <c r="MA6" s="7">
        <f>LZ6/INDEX(exchange_rates10,MATCH('Food Items CMB_Sorghum'!$A6,Exch_regions1,0),MATCH('Food Items CMB_Sorghum'!LZ$1,exch_month13,0))</f>
        <v>148.4404761904762</v>
      </c>
      <c r="MB6" s="7">
        <v>6128968.75</v>
      </c>
      <c r="MC6" s="7">
        <f>MB6/INDEX(exchange_rates11,MATCH('Food Items CMB_Sorghum'!$A6,Exch_regions1,0),MATCH('Food Items CMB_Sorghum'!MB$1,exch_month14,0))</f>
        <v>145.92782738095238</v>
      </c>
      <c r="MD6" s="7">
        <v>6389843.75</v>
      </c>
      <c r="ME6" s="7">
        <f>MD6/INDEX(exchange_rates12,MATCH('Food Items CMB_Sorghum'!$A6,Exch_regions1,0),MATCH('Food Items CMB_Sorghum'!MD$1,exch_month15,0))</f>
        <v>152.1391369047619</v>
      </c>
      <c r="MF6" s="7">
        <v>6466618.75</v>
      </c>
      <c r="MG6" s="7">
        <f>MF6/INDEX(exchange_rates13,MATCH('Food Items CMB_Sorghum'!$A6,Exch_regions1,0),MATCH('Food Items CMB_Sorghum'!MF$1,exch_month16,0))</f>
        <v>153.96711309523809</v>
      </c>
      <c r="MH6" s="40">
        <f t="shared" si="0"/>
        <v>5556213.75</v>
      </c>
      <c r="MI6" s="40">
        <f t="shared" si="0"/>
        <v>134.17418521184322</v>
      </c>
    </row>
    <row r="7" spans="1:347" x14ac:dyDescent="0.25">
      <c r="A7" s="14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5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19">
        <v>4462198</v>
      </c>
      <c r="EY7" s="8">
        <f t="array" ref="EY7">EX7/INDEX(Exch_rates,MATCH($A7,Exch_regions2,0),MATCH(EX$1,Exch_months2,0))</f>
        <v>178.48792</v>
      </c>
      <c r="EZ7" s="19">
        <v>4251211.5</v>
      </c>
      <c r="FA7" s="8">
        <f t="array" ref="FA7">EZ7/INDEX(Exch_rates,MATCH($A7,Exch_regions2,0),MATCH(EZ$1,Exch_months2,0))</f>
        <v>170.04846000000001</v>
      </c>
      <c r="FB7" s="19">
        <v>4208974</v>
      </c>
      <c r="FC7" s="8">
        <f t="array" ref="FC7">FB7/INDEX(Exch_rates,MATCH($A7,Exch_regions2,0),MATCH(FB$1,Exch_months2,0))</f>
        <v>155.88792592592591</v>
      </c>
      <c r="FD7" s="19">
        <v>4530085</v>
      </c>
      <c r="FE7" s="8">
        <f t="array" ref="FE7">FD7/INDEX(Exch_rates,MATCH($A7,Exch_regions2,0),MATCH(FD$1,Exch_months2,0))</f>
        <v>161.78874999999999</v>
      </c>
      <c r="FF7" s="19">
        <v>4466125</v>
      </c>
      <c r="FG7" s="8">
        <f t="array" ref="FG7">FF7/INDEX(Exch_rates,MATCH($A7,Exch_regions2,0),MATCH(FF$1,Exch_months2,0))</f>
        <v>154.00431034482759</v>
      </c>
      <c r="FH7" s="19">
        <v>4488600</v>
      </c>
      <c r="FI7" s="8">
        <f t="array" ref="FI7">FH7/INDEX(Exch_rates,MATCH($A7,Exch_regions2,0),MATCH(FH$1,Exch_months2,0))</f>
        <v>178.11904761904762</v>
      </c>
      <c r="FJ7" s="19">
        <v>4437187.5</v>
      </c>
      <c r="FK7" s="8">
        <f t="array" ref="FK7">FJ7/INDEX(Exch_rates,MATCH($A7,Exch_regions2,0),MATCH(FJ$1,Exch_months2,0))</f>
        <v>157.06858407079645</v>
      </c>
      <c r="FL7" s="19">
        <v>4491750</v>
      </c>
      <c r="FM7" s="8">
        <f t="array" ref="FM7">FL7/INDEX(Exch_rates,MATCH($A7,Exch_regions2,0),MATCH(FL$1,Exch_months2,0))</f>
        <v>149.72499999999999</v>
      </c>
      <c r="FN7" s="19">
        <v>4396875</v>
      </c>
      <c r="FO7" s="8">
        <f t="array" ref="FO7">FN7/INDEX(Exch_rates,MATCH($A7,Exch_regions2,0),MATCH(FN$1,Exch_months2,0))</f>
        <v>146.5625</v>
      </c>
      <c r="FP7" s="19">
        <v>4375250</v>
      </c>
      <c r="FQ7" s="8">
        <f t="array" ref="FQ7">FP7/INDEX(Exch_rates,MATCH($A7,Exch_regions2,0),MATCH(FP$1,Exch_months2,0))</f>
        <v>145.84166666666667</v>
      </c>
      <c r="FR7" s="19">
        <v>4496625</v>
      </c>
      <c r="FS7" s="8">
        <f t="array" ref="FS7">FR7/INDEX(Exch_rates,MATCH($A7,Exch_regions2,0),MATCH(FR$1,Exch_months2,0))</f>
        <v>149.88749999999999</v>
      </c>
      <c r="FT7" s="19">
        <v>4099625</v>
      </c>
      <c r="FU7" s="8">
        <f t="array" ref="FU7">FT7/INDEX(Exch_rates,MATCH($A7,Exch_regions2,0),MATCH(FT$1,Exch_months2,0))</f>
        <v>134.4139344262295</v>
      </c>
      <c r="FV7" s="19">
        <v>4088812.5</v>
      </c>
      <c r="FW7" s="8">
        <f t="array" ref="FW7">FV7/INDEX(Exch_rates,MATCH($A7,Exch_regions2,0),MATCH(FV$1,Exch_months2,0))</f>
        <v>136.29374999999999</v>
      </c>
      <c r="FX7" s="19">
        <v>3975937.5</v>
      </c>
      <c r="FY7" s="8">
        <f t="array" ref="FY7">FX7/INDEX(Exch_rates,MATCH($A7,Exch_regions2,0),MATCH(FX$1,Exch_months2,0))</f>
        <v>132.53125</v>
      </c>
      <c r="FZ7" s="19">
        <v>4105850</v>
      </c>
      <c r="GA7" s="8">
        <f t="array" ref="GA7">FZ7/INDEX(Exch_rates,MATCH($A7,Exch_regions2,0),MATCH(FZ$1,Exch_months2,0))</f>
        <v>136.86166666666668</v>
      </c>
      <c r="GB7" s="19">
        <v>4104875</v>
      </c>
      <c r="GC7" s="8">
        <f t="array" ref="GC7">GB7/INDEX(Exch_rates,MATCH($A7,Exch_regions2,0),MATCH(GB$1,Exch_months2,0))</f>
        <v>136.82916666666668</v>
      </c>
      <c r="GD7" s="19">
        <v>4139750</v>
      </c>
      <c r="GE7" s="8">
        <f t="array" ref="GE7">GD7/INDEX(Exch_rates,MATCH($A7,Exch_regions2,0),MATCH(GD$1,Exch_months2,0))</f>
        <v>137.99166666666667</v>
      </c>
      <c r="GF7" s="19">
        <v>4219500</v>
      </c>
      <c r="GG7" s="8">
        <f t="array" ref="GG7">GF7/INDEX(Exch_rates,MATCH($A7,Exch_regions2,0),MATCH(GF$1,Exch_months2,0))</f>
        <v>140.65</v>
      </c>
      <c r="GH7" s="19">
        <v>4391000</v>
      </c>
      <c r="GI7" s="8">
        <f t="array" ref="GI7">GH7/INDEX(Exch_rates,MATCH($A7,Exch_regions2,0),MATCH(GH$1,Exch_months2,0))</f>
        <v>143.96721311475409</v>
      </c>
      <c r="GJ7" s="19">
        <v>4472916.5</v>
      </c>
      <c r="GK7" s="8">
        <f t="array" ref="GK7">GJ7/INDEX(Exch_rates,MATCH($A7,Exch_regions2,0),MATCH(GJ$1,Exch_months2,0))</f>
        <v>159.74701785714285</v>
      </c>
      <c r="GL7" s="19">
        <v>4351562.5</v>
      </c>
      <c r="GM7" s="8">
        <f t="array" ref="GM7">GL7/INDEX(Exch_rates,MATCH($A7,Exch_regions2,0),MATCH(GL$1,Exch_months2,0))</f>
        <v>155.41294642857142</v>
      </c>
      <c r="GN7" s="19">
        <v>4317750</v>
      </c>
      <c r="GO7" s="8">
        <f t="array" ref="GO7">GN7/INDEX(Exch_rates,MATCH($A7,Exch_regions2,0),MATCH(GN$1,Exch_months2,0))</f>
        <v>154.20535714285714</v>
      </c>
      <c r="GP7" s="19">
        <v>4455562.5</v>
      </c>
      <c r="GQ7" s="8">
        <f t="array" ref="GQ7">GP7/INDEX(Exch_rates,MATCH($A7,Exch_regions2,0),MATCH(GP$1,Exch_months2,0))</f>
        <v>153.64008620689654</v>
      </c>
      <c r="GR7" s="19">
        <v>4466750</v>
      </c>
      <c r="GS7" s="8">
        <f t="array" ref="GS7">GR7/INDEX(Exch_rates,MATCH($A7,Exch_regions2,0),MATCH(GR$1,Exch_months2,0))</f>
        <v>159.52678571428572</v>
      </c>
      <c r="GT7" s="19">
        <v>4419750</v>
      </c>
      <c r="GU7" s="8">
        <f t="array" ref="GU7">GT7/INDEX(Exch_rates,MATCH($A7,Exch_regions2,0),MATCH(GT$1,Exch_months2,0))</f>
        <v>157.84821428571428</v>
      </c>
      <c r="GV7" s="19">
        <v>4136750</v>
      </c>
      <c r="GW7" s="8">
        <f t="array" ref="GW7">GV7/INDEX(Exch_rates,MATCH($A7,Exch_regions2,0),MATCH(GV$1,Exch_months2,0))</f>
        <v>142.64655172413794</v>
      </c>
      <c r="GX7" s="19">
        <v>4114325</v>
      </c>
      <c r="GY7" s="8">
        <f t="array" ref="GY7">GX7/INDEX(Exch_rates,MATCH($A7,Exch_regions2,0),MATCH(GX$1,Exch_months2,0))</f>
        <v>134.45506535947712</v>
      </c>
      <c r="GZ7" s="19">
        <v>4058500</v>
      </c>
      <c r="HA7" s="8">
        <f t="array" ref="HA7">GZ7/INDEX(Exch_rates,MATCH($A7,Exch_regions2,0),MATCH(GZ$1,Exch_months2,0))</f>
        <v>135.28333333333333</v>
      </c>
      <c r="HB7" s="19">
        <v>4151625</v>
      </c>
      <c r="HC7" s="8">
        <f t="array" ref="HC7">HB7/INDEX(Exch_rates,MATCH($A7,Exch_regions2,0),MATCH(HB$1,Exch_months2,0))</f>
        <v>138.38749999999999</v>
      </c>
      <c r="HD7" s="19">
        <v>4340750</v>
      </c>
      <c r="HE7" s="8">
        <f t="array" ref="HE7">HD7/INDEX(Exch_rates,MATCH($A7,Exch_regions2,0),MATCH(HD$1,Exch_months2,0))</f>
        <v>147.14406779661016</v>
      </c>
      <c r="HF7" s="19">
        <v>4446750</v>
      </c>
      <c r="HG7" s="8">
        <f t="array" ref="HG7">HF7/INDEX(Exch_rates,MATCH($A7,Exch_regions2,0),MATCH(HF$1,Exch_months2,0))</f>
        <v>156.02631578947367</v>
      </c>
      <c r="HH7" s="19">
        <v>4536375</v>
      </c>
      <c r="HI7" s="8">
        <f t="array" ref="HI7">HH7/INDEX(Exch_rates,MATCH($A7,Exch_regions2,0),MATCH(HH$1,Exch_months2,0))</f>
        <v>160.5796460176991</v>
      </c>
      <c r="HJ7" s="19">
        <v>4546656.25</v>
      </c>
      <c r="HK7" s="8">
        <f t="array" ref="HK7">HJ7/INDEX(Exch_rates,MATCH($A7,Exch_regions2,0),MATCH(HJ$1,Exch_months2,0))</f>
        <v>156.78125</v>
      </c>
      <c r="HL7" s="19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4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1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7">
        <v>7284400</v>
      </c>
      <c r="MA7" s="7">
        <f>LZ7/INDEX(exchange_rates10,MATCH('Food Items CMB_Sorghum'!$A7,Exch_regions1,0),MATCH('Food Items CMB_Sorghum'!LZ$1,exch_month13,0))</f>
        <v>182.11</v>
      </c>
      <c r="MB7" s="7">
        <v>6951838.25</v>
      </c>
      <c r="MC7" s="7">
        <f>MB7/INDEX(exchange_rates11,MATCH('Food Items CMB_Sorghum'!$A7,Exch_regions1,0),MATCH('Food Items CMB_Sorghum'!MB$1,exch_month14,0))</f>
        <v>173.79595624999999</v>
      </c>
      <c r="MD7" s="7">
        <v>7598000</v>
      </c>
      <c r="ME7" s="7">
        <f>MD7/INDEX(exchange_rates12,MATCH('Food Items CMB_Sorghum'!$A7,Exch_regions1,0),MATCH('Food Items CMB_Sorghum'!MD$1,exch_month15,0))</f>
        <v>189.95</v>
      </c>
      <c r="MF7" s="7">
        <v>7486750</v>
      </c>
      <c r="MG7" s="7">
        <f>MF7/INDEX(exchange_rates13,MATCH('Food Items CMB_Sorghum'!$A7,Exch_regions1,0),MATCH('Food Items CMB_Sorghum'!MF$1,exch_month16,0))</f>
        <v>187.16874999999999</v>
      </c>
      <c r="MH7" s="40">
        <f t="shared" si="0"/>
        <v>5907126.25</v>
      </c>
      <c r="MI7" s="40">
        <f t="shared" si="0"/>
        <v>154.50858467741938</v>
      </c>
    </row>
    <row r="8" spans="1:347" x14ac:dyDescent="0.25">
      <c r="A8" s="14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5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19">
        <v>4434500</v>
      </c>
      <c r="EY8" s="8">
        <f t="array" ref="EY8">EX8/INDEX(Exch_rates,MATCH($A8,Exch_regions2,0),MATCH(EX$1,Exch_months2,0))</f>
        <v>158.375</v>
      </c>
      <c r="EZ8" s="19">
        <v>4265750</v>
      </c>
      <c r="FA8" s="8">
        <f t="array" ref="FA8">EZ8/INDEX(Exch_rates,MATCH($A8,Exch_regions2,0),MATCH(EZ$1,Exch_months2,0))</f>
        <v>152.34821428571428</v>
      </c>
      <c r="FB8" s="19">
        <v>4204000</v>
      </c>
      <c r="FC8" s="8">
        <f t="array" ref="FC8">FB8/INDEX(Exch_rates,MATCH($A8,Exch_regions2,0),MATCH(FB$1,Exch_months2,0))</f>
        <v>146.22608695652173</v>
      </c>
      <c r="FD8" s="19">
        <v>4483918</v>
      </c>
      <c r="FE8" s="8">
        <f t="array" ref="FE8">FD8/INDEX(Exch_rates,MATCH($A8,Exch_regions2,0),MATCH(FD$1,Exch_months2,0))</f>
        <v>163.05156363636362</v>
      </c>
      <c r="FF8" s="19">
        <v>4472625</v>
      </c>
      <c r="FG8" s="8">
        <f t="array" ref="FG8">FF8/INDEX(Exch_rates,MATCH($A8,Exch_regions2,0),MATCH(FF$1,Exch_months2,0))</f>
        <v>175.39705882352942</v>
      </c>
      <c r="FH8" s="19">
        <v>4475125</v>
      </c>
      <c r="FI8" s="8">
        <f t="array" ref="FI8">FH8/INDEX(Exch_rates,MATCH($A8,Exch_regions2,0),MATCH(FH$1,Exch_months2,0))</f>
        <v>168.87264150943398</v>
      </c>
      <c r="FJ8" s="19">
        <v>4441187.5</v>
      </c>
      <c r="FK8" s="8">
        <f t="array" ref="FK8">FJ8/INDEX(Exch_rates,MATCH($A8,Exch_regions2,0),MATCH(FJ$1,Exch_months2,0))</f>
        <v>161.49772727272727</v>
      </c>
      <c r="FL8" s="19">
        <v>4500875</v>
      </c>
      <c r="FM8" s="8">
        <f t="array" ref="FM8">FL8/INDEX(Exch_rates,MATCH($A8,Exch_regions2,0),MATCH(FL$1,Exch_months2,0))</f>
        <v>160.74553571428572</v>
      </c>
      <c r="FN8" s="19">
        <v>4428750</v>
      </c>
      <c r="FO8" s="8">
        <f t="array" ref="FO8">FN8/INDEX(Exch_rates,MATCH($A8,Exch_regions2,0),MATCH(FN$1,Exch_months2,0))</f>
        <v>158.16964285714286</v>
      </c>
      <c r="FP8" s="19">
        <v>4402875</v>
      </c>
      <c r="FQ8" s="8">
        <f t="array" ref="FQ8">FP8/INDEX(Exch_rates,MATCH($A8,Exch_regions2,0),MATCH(FP$1,Exch_months2,0))</f>
        <v>157.24553571428572</v>
      </c>
      <c r="FR8" s="19">
        <v>4537000</v>
      </c>
      <c r="FS8" s="8">
        <f t="array" ref="FS8">FR8/INDEX(Exch_rates,MATCH($A8,Exch_regions2,0),MATCH(FR$1,Exch_months2,0))</f>
        <v>162.03571428571428</v>
      </c>
      <c r="FT8" s="19">
        <v>4106500</v>
      </c>
      <c r="FU8" s="8">
        <f t="array" ref="FU8">FT8/INDEX(Exch_rates,MATCH($A8,Exch_regions2,0),MATCH(FT$1,Exch_months2,0))</f>
        <v>146.66071428571428</v>
      </c>
      <c r="FV8" s="19">
        <v>4068000</v>
      </c>
      <c r="FW8" s="8">
        <f t="array" ref="FW8">FV8/INDEX(Exch_rates,MATCH($A8,Exch_regions2,0),MATCH(FV$1,Exch_months2,0))</f>
        <v>142.73684210526315</v>
      </c>
      <c r="FX8" s="19">
        <v>3968500</v>
      </c>
      <c r="FY8" s="8">
        <f t="array" ref="FY8">FX8/INDEX(Exch_rates,MATCH($A8,Exch_regions2,0),MATCH(FX$1,Exch_months2,0))</f>
        <v>136.84482758620689</v>
      </c>
      <c r="FZ8" s="19">
        <v>4178750</v>
      </c>
      <c r="GA8" s="8">
        <f t="array" ref="GA8">FZ8/INDEX(Exch_rates,MATCH($A8,Exch_regions2,0),MATCH(FZ$1,Exch_months2,0))</f>
        <v>138.14049586776861</v>
      </c>
      <c r="GB8" s="19">
        <v>4212375</v>
      </c>
      <c r="GC8" s="8">
        <f t="array" ref="GC8">GB8/INDEX(Exch_rates,MATCH($A8,Exch_regions2,0),MATCH(GB$1,Exch_months2,0))</f>
        <v>135.88306451612902</v>
      </c>
      <c r="GD8" s="19">
        <v>4177750</v>
      </c>
      <c r="GE8" s="8">
        <f t="array" ref="GE8">GD8/INDEX(Exch_rates,MATCH($A8,Exch_regions2,0),MATCH(GD$1,Exch_months2,0))</f>
        <v>131.58267716535434</v>
      </c>
      <c r="GF8" s="19">
        <v>4235375</v>
      </c>
      <c r="GG8" s="8">
        <f t="array" ref="GG8">GF8/INDEX(Exch_rates,MATCH($A8,Exch_regions2,0),MATCH(GF$1,Exch_months2,0))</f>
        <v>128.34469696969697</v>
      </c>
      <c r="GH8" s="19">
        <v>4405500</v>
      </c>
      <c r="GI8" s="8">
        <f t="array" ref="GI8">GH8/INDEX(Exch_rates,MATCH($A8,Exch_regions2,0),MATCH(GH$1,Exch_months2,0))</f>
        <v>133.5</v>
      </c>
      <c r="GJ8" s="19">
        <v>4487500</v>
      </c>
      <c r="GK8" s="8">
        <f t="array" ref="GK8">GJ8/INDEX(Exch_rates,MATCH($A8,Exch_regions2,0),MATCH(GJ$1,Exch_months2,0))</f>
        <v>135.9848484848485</v>
      </c>
      <c r="GL8" s="19">
        <v>4376125</v>
      </c>
      <c r="GM8" s="8">
        <f t="array" ref="GM8">GL8/INDEX(Exch_rates,MATCH($A8,Exch_regions2,0),MATCH(GL$1,Exch_months2,0))</f>
        <v>140.036</v>
      </c>
      <c r="GN8" s="19">
        <v>4339031.25</v>
      </c>
      <c r="GO8" s="8">
        <f t="array" ref="GO8">GN8/INDEX(Exch_rates,MATCH($A8,Exch_regions2,0),MATCH(GN$1,Exch_months2,0))</f>
        <v>142.26331967213116</v>
      </c>
      <c r="GP8" s="19">
        <v>4480500</v>
      </c>
      <c r="GQ8" s="8">
        <f t="array" ref="GQ8">GP8/INDEX(Exch_rates,MATCH($A8,Exch_regions2,0),MATCH(GP$1,Exch_months2,0))</f>
        <v>141.11811023622047</v>
      </c>
      <c r="GR8" s="19">
        <v>4480500</v>
      </c>
      <c r="GS8" s="8">
        <f t="array" ref="GS8">GR8/INDEX(Exch_rates,MATCH($A8,Exch_regions2,0),MATCH(GR$1,Exch_months2,0))</f>
        <v>140.015625</v>
      </c>
      <c r="GT8" s="19">
        <v>4435500</v>
      </c>
      <c r="GU8" s="8">
        <f t="array" ref="GU8">GT8/INDEX(Exch_rates,MATCH($A8,Exch_regions2,0),MATCH(GT$1,Exch_months2,0))</f>
        <v>138.609375</v>
      </c>
      <c r="GV8" s="19">
        <v>4172375</v>
      </c>
      <c r="GW8" s="8">
        <f t="array" ref="GW8">GV8/INDEX(Exch_rates,MATCH($A8,Exch_regions2,0),MATCH(GV$1,Exch_months2,0))</f>
        <v>130.38671875</v>
      </c>
      <c r="GX8" s="19">
        <v>4205250</v>
      </c>
      <c r="GY8" s="8">
        <f t="array" ref="GY8">GX8/INDEX(Exch_rates,MATCH($A8,Exch_regions2,0),MATCH(GX$1,Exch_months2,0))</f>
        <v>131.4140625</v>
      </c>
      <c r="GZ8" s="19">
        <v>4132562.5</v>
      </c>
      <c r="HA8" s="8">
        <f t="array" ref="HA8">GZ8/INDEX(Exch_rates,MATCH($A8,Exch_regions2,0),MATCH(GZ$1,Exch_months2,0))</f>
        <v>126.18511450381679</v>
      </c>
      <c r="HB8" s="19">
        <v>4202950</v>
      </c>
      <c r="HC8" s="8">
        <f t="array" ref="HC8">HB8/INDEX(Exch_rates,MATCH($A8,Exch_regions2,0),MATCH(HB$1,Exch_months2,0))</f>
        <v>127.36212121212121</v>
      </c>
      <c r="HD8" s="19">
        <v>4412625</v>
      </c>
      <c r="HE8" s="8">
        <f t="array" ref="HE8">HD8/INDEX(Exch_rates,MATCH($A8,Exch_regions2,0),MATCH(HD$1,Exch_months2,0))</f>
        <v>133.71590909090909</v>
      </c>
      <c r="HF8" s="19">
        <v>4513250</v>
      </c>
      <c r="HG8" s="8">
        <f t="array" ref="HG8">HF8/INDEX(Exch_rates,MATCH($A8,Exch_regions2,0),MATCH(HF$1,Exch_months2,0))</f>
        <v>134.72388059701493</v>
      </c>
      <c r="HH8" s="19">
        <v>4610450</v>
      </c>
      <c r="HI8" s="8">
        <f t="array" ref="HI8">HH8/INDEX(Exch_rates,MATCH($A8,Exch_regions2,0),MATCH(HH$1,Exch_months2,0))</f>
        <v>135.60147058823529</v>
      </c>
      <c r="HJ8" s="19">
        <v>4609000</v>
      </c>
      <c r="HK8" s="8">
        <f t="array" ref="HK8">HJ8/INDEX(Exch_rates,MATCH($A8,Exch_regions2,0),MATCH(HJ$1,Exch_months2,0))</f>
        <v>135.55882352941177</v>
      </c>
      <c r="HL8" s="19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4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1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7">
        <v>6308375</v>
      </c>
      <c r="MA8" s="7">
        <f>LZ8/INDEX(exchange_rates10,MATCH('Food Items CMB_Sorghum'!$A8,Exch_regions1,0),MATCH('Food Items CMB_Sorghum'!LZ$1,exch_month13,0))</f>
        <v>150.19940476190476</v>
      </c>
      <c r="MB8" s="7">
        <v>6195750</v>
      </c>
      <c r="MC8" s="7">
        <f>MB8/INDEX(exchange_rates11,MATCH('Food Items CMB_Sorghum'!$A8,Exch_regions1,0),MATCH('Food Items CMB_Sorghum'!MB$1,exch_month14,0))</f>
        <v>147.51785714285714</v>
      </c>
      <c r="MD8" s="7">
        <v>7125550</v>
      </c>
      <c r="ME8" s="7">
        <f>MD8/INDEX(exchange_rates12,MATCH('Food Items CMB_Sorghum'!$A8,Exch_regions1,0),MATCH('Food Items CMB_Sorghum'!MD$1,exch_month15,0))</f>
        <v>169.65595238095239</v>
      </c>
      <c r="MF8" s="7">
        <v>6973125</v>
      </c>
      <c r="MG8" s="7">
        <f>MF8/INDEX(exchange_rates13,MATCH('Food Items CMB_Sorghum'!$A8,Exch_regions1,0),MATCH('Food Items CMB_Sorghum'!MF$1,exch_month16,0))</f>
        <v>166.02678571428572</v>
      </c>
      <c r="MH8" s="40">
        <f t="shared" si="0"/>
        <v>6097716.1305351648</v>
      </c>
      <c r="MI8" s="40">
        <f t="shared" si="0"/>
        <v>150.25326053288265</v>
      </c>
    </row>
    <row r="9" spans="1:347" x14ac:dyDescent="0.25">
      <c r="A9" s="14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5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19">
        <v>1049650</v>
      </c>
      <c r="EY9" s="8">
        <f t="array" ref="EY9">EX9/INDEX(Exch_rates,MATCH($A9,Exch_regions2,0),MATCH(EX$1,Exch_months2,0))</f>
        <v>123.48823529411764</v>
      </c>
      <c r="EZ9" s="19">
        <v>1048875</v>
      </c>
      <c r="FA9" s="8">
        <f t="array" ref="FA9">EZ9/INDEX(Exch_rates,MATCH($A9,Exch_regions2,0),MATCH(EZ$1,Exch_months2,0))</f>
        <v>116.54166666666667</v>
      </c>
      <c r="FB9" s="19">
        <v>1048875</v>
      </c>
      <c r="FC9" s="8">
        <f t="array" ref="FC9">FB9/INDEX(Exch_rates,MATCH($A9,Exch_regions2,0),MATCH(FB$1,Exch_months2,0))</f>
        <v>112.17914438502673</v>
      </c>
      <c r="FD9" s="19">
        <v>1048875</v>
      </c>
      <c r="FE9" s="8">
        <f t="array" ref="FE9">FD9/INDEX(Exch_rates,MATCH($A9,Exch_regions2,0),MATCH(FD$1,Exch_months2,0))</f>
        <v>112.78225806451613</v>
      </c>
      <c r="FF9" s="19">
        <v>1118375</v>
      </c>
      <c r="FG9" s="8">
        <f t="array" ref="FG9">FF9/INDEX(Exch_rates,MATCH($A9,Exch_regions2,0),MATCH(FF$1,Exch_months2,0))</f>
        <v>111.83750000000001</v>
      </c>
      <c r="FH9" s="19">
        <v>1195250</v>
      </c>
      <c r="FI9" s="8">
        <f t="array" ref="FI9">FH9/INDEX(Exch_rates,MATCH($A9,Exch_regions2,0),MATCH(FH$1,Exch_months2,0))</f>
        <v>119.52500000000001</v>
      </c>
      <c r="FJ9" s="19">
        <v>1195625</v>
      </c>
      <c r="FK9" s="8">
        <f t="array" ref="FK9">FJ9/INDEX(Exch_rates,MATCH($A9,Exch_regions2,0),MATCH(FJ$1,Exch_months2,0))</f>
        <v>119.5625</v>
      </c>
      <c r="FL9" s="19">
        <v>1199250</v>
      </c>
      <c r="FM9" s="8">
        <f t="array" ref="FM9">FL9/INDEX(Exch_rates,MATCH($A9,Exch_regions2,0),MATCH(FL$1,Exch_months2,0))</f>
        <v>119.925</v>
      </c>
      <c r="FN9" s="19">
        <v>1199250</v>
      </c>
      <c r="FO9" s="8">
        <f t="array" ref="FO9">FN9/INDEX(Exch_rates,MATCH($A9,Exch_regions2,0),MATCH(FN$1,Exch_months2,0))</f>
        <v>119.925</v>
      </c>
      <c r="FP9" s="19">
        <v>1231531.25</v>
      </c>
      <c r="FQ9" s="8">
        <f t="array" ref="FQ9">FP9/INDEX(Exch_rates,MATCH($A9,Exch_regions2,0),MATCH(FP$1,Exch_months2,0))</f>
        <v>122.72359242650722</v>
      </c>
      <c r="FR9" s="19">
        <v>1218000</v>
      </c>
      <c r="FS9" s="8">
        <f t="array" ref="FS9">FR9/INDEX(Exch_rates,MATCH($A9,Exch_regions2,0),MATCH(FR$1,Exch_months2,0))</f>
        <v>121.61757363954069</v>
      </c>
      <c r="FT9" s="19">
        <v>1222750</v>
      </c>
      <c r="FU9" s="8">
        <f t="array" ref="FU9">FT9/INDEX(Exch_rates,MATCH($A9,Exch_regions2,0),MATCH(FT$1,Exch_months2,0))</f>
        <v>119.00243309002433</v>
      </c>
      <c r="FV9" s="19">
        <v>1184254</v>
      </c>
      <c r="FW9" s="8">
        <f t="array" ref="FW9">FV9/INDEX(Exch_rates,MATCH($A9,Exch_regions2,0),MATCH(FV$1,Exch_months2,0))</f>
        <v>121.15130434782608</v>
      </c>
      <c r="FX9" s="19">
        <v>1114125</v>
      </c>
      <c r="FY9" s="8">
        <f t="array" ref="FY9">FX9/INDEX(Exch_rates,MATCH($A9,Exch_regions2,0),MATCH(FX$1,Exch_months2,0))</f>
        <v>111.41249999999999</v>
      </c>
      <c r="FZ9" s="19">
        <v>1114750</v>
      </c>
      <c r="GA9" s="8">
        <f t="array" ref="GA9">FZ9/INDEX(Exch_rates,MATCH($A9,Exch_regions2,0),MATCH(FZ$1,Exch_months2,0))</f>
        <v>111.47499999999999</v>
      </c>
      <c r="GB9" s="19">
        <v>1116125</v>
      </c>
      <c r="GC9" s="8">
        <f t="array" ref="GC9">GB9/INDEX(Exch_rates,MATCH($A9,Exch_regions2,0),MATCH(GB$1,Exch_months2,0))</f>
        <v>111.6125</v>
      </c>
      <c r="GD9" s="19">
        <v>1078875</v>
      </c>
      <c r="GE9" s="8">
        <f t="array" ref="GE9">GD9/INDEX(Exch_rates,MATCH($A9,Exch_regions2,0),MATCH(GD$1,Exch_months2,0))</f>
        <v>107.8875</v>
      </c>
      <c r="GF9" s="19">
        <v>1079150</v>
      </c>
      <c r="GG9" s="8">
        <f t="array" ref="GG9">GF9/INDEX(Exch_rates,MATCH($A9,Exch_regions2,0),MATCH(GF$1,Exch_months2,0))</f>
        <v>107.91500000000001</v>
      </c>
      <c r="GH9" s="19">
        <v>1029375</v>
      </c>
      <c r="GI9" s="8">
        <f t="array" ref="GI9">GH9/INDEX(Exch_rates,MATCH($A9,Exch_regions2,0),MATCH(GH$1,Exch_months2,0))</f>
        <v>102.9375</v>
      </c>
      <c r="GJ9" s="19">
        <v>1027875</v>
      </c>
      <c r="GK9" s="8">
        <f t="array" ref="GK9">GJ9/INDEX(Exch_rates,MATCH($A9,Exch_regions2,0),MATCH(GJ$1,Exch_months2,0))</f>
        <v>102.78749999999999</v>
      </c>
      <c r="GL9" s="19">
        <v>1022875</v>
      </c>
      <c r="GM9" s="8">
        <f t="array" ref="GM9">GL9/INDEX(Exch_rates,MATCH($A9,Exch_regions2,0),MATCH(GL$1,Exch_months2,0))</f>
        <v>102.28749999999999</v>
      </c>
      <c r="GN9" s="19">
        <v>1078125</v>
      </c>
      <c r="GO9" s="8">
        <f t="array" ref="GO9">GN9/INDEX(Exch_rates,MATCH($A9,Exch_regions2,0),MATCH(GN$1,Exch_months2,0))</f>
        <v>110.86118251928021</v>
      </c>
      <c r="GP9" s="19">
        <v>1094250</v>
      </c>
      <c r="GQ9" s="8">
        <f t="array" ref="GQ9">GP9/INDEX(Exch_rates,MATCH($A9,Exch_regions2,0),MATCH(GP$1,Exch_months2,0))</f>
        <v>114.28198433420366</v>
      </c>
      <c r="GR9" s="19">
        <v>1087650</v>
      </c>
      <c r="GS9" s="8">
        <f t="array" ref="GS9">GR9/INDEX(Exch_rates,MATCH($A9,Exch_regions2,0),MATCH(GR$1,Exch_months2,0))</f>
        <v>126.47093023255815</v>
      </c>
      <c r="GT9" s="19">
        <v>1084250</v>
      </c>
      <c r="GU9" s="8">
        <f t="array" ref="GU9">GT9/INDEX(Exch_rates,MATCH($A9,Exch_regions2,0),MATCH(GT$1,Exch_months2,0))</f>
        <v>129.85029940119762</v>
      </c>
      <c r="GV9" s="19">
        <v>1007375</v>
      </c>
      <c r="GW9" s="8">
        <f t="array" ref="GW9">GV9/INDEX(Exch_rates,MATCH($A9,Exch_regions2,0),MATCH(GV$1,Exch_months2,0))</f>
        <v>119.21597633136095</v>
      </c>
      <c r="GX9" s="19">
        <v>1006950</v>
      </c>
      <c r="GY9" s="8">
        <f t="array" ref="GY9">GX9/INDEX(Exch_rates,MATCH($A9,Exch_regions2,0),MATCH(GX$1,Exch_months2,0))</f>
        <v>121.31927710843374</v>
      </c>
      <c r="GZ9" s="19">
        <v>1006250</v>
      </c>
      <c r="HA9" s="8">
        <f t="array" ref="HA9">GZ9/INDEX(Exch_rates,MATCH($A9,Exch_regions2,0),MATCH(GZ$1,Exch_months2,0))</f>
        <v>121.23493975903614</v>
      </c>
      <c r="HB9" s="19">
        <v>1007250</v>
      </c>
      <c r="HC9" s="8">
        <f t="array" ref="HC9">HB9/INDEX(Exch_rates,MATCH($A9,Exch_regions2,0),MATCH(HB$1,Exch_months2,0))</f>
        <v>121.35542168674699</v>
      </c>
      <c r="HD9" s="19">
        <v>1008250</v>
      </c>
      <c r="HE9" s="8">
        <f t="array" ref="HE9">HD9/INDEX(Exch_rates,MATCH($A9,Exch_regions2,0),MATCH(HD$1,Exch_months2,0))</f>
        <v>121.47590361445783</v>
      </c>
      <c r="HF9" s="19">
        <v>1009250</v>
      </c>
      <c r="HG9" s="8">
        <f t="array" ref="HG9">HF9/INDEX(Exch_rates,MATCH($A9,Exch_regions2,0),MATCH(HF$1,Exch_months2,0))</f>
        <v>121.23123123123123</v>
      </c>
      <c r="HH9" s="19">
        <v>1005250</v>
      </c>
      <c r="HI9" s="8">
        <f t="array" ref="HI9">HH9/INDEX(Exch_rates,MATCH($A9,Exch_regions2,0),MATCH(HH$1,Exch_months2,0))</f>
        <v>118.26470588235294</v>
      </c>
      <c r="HJ9" s="19">
        <v>951875</v>
      </c>
      <c r="HK9" s="8">
        <f t="array" ref="HK9">HJ9/INDEX(Exch_rates,MATCH($A9,Exch_regions2,0),MATCH(HJ$1,Exch_months2,0))</f>
        <v>111.98529411764706</v>
      </c>
      <c r="HL9" s="19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4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1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7">
        <v>1371250</v>
      </c>
      <c r="MA9" s="7">
        <f>LZ9/INDEX(exchange_rates10,MATCH('Food Items CMB_Sorghum'!$A9,Exch_regions1,0),MATCH('Food Items CMB_Sorghum'!LZ$1,exch_month13,0))</f>
        <v>140.75651816875384</v>
      </c>
      <c r="MB9" s="7">
        <v>1389687.5</v>
      </c>
      <c r="MC9" s="7">
        <f>MB9/INDEX(exchange_rates11,MATCH('Food Items CMB_Sorghum'!$A9,Exch_regions1,0),MATCH('Food Items CMB_Sorghum'!MB$1,exch_month14,0))</f>
        <v>139.66708542713567</v>
      </c>
      <c r="MD9" s="7">
        <v>1586500</v>
      </c>
      <c r="ME9" s="7">
        <f>MD9/INDEX(exchange_rates12,MATCH('Food Items CMB_Sorghum'!$A9,Exch_regions1,0),MATCH('Food Items CMB_Sorghum'!MD$1,exch_month15,0))</f>
        <v>150.52182163187857</v>
      </c>
      <c r="MF9" s="7">
        <v>1488750</v>
      </c>
      <c r="MG9" s="7">
        <f>MF9/INDEX(exchange_rates13,MATCH('Food Items CMB_Sorghum'!$A9,Exch_regions1,0),MATCH('Food Items CMB_Sorghum'!MF$1,exch_month16,0))</f>
        <v>148.875</v>
      </c>
      <c r="MH9" s="40">
        <f t="shared" si="0"/>
        <v>1134957.5</v>
      </c>
      <c r="MI9" s="40">
        <f t="shared" si="0"/>
        <v>131.68613737625057</v>
      </c>
    </row>
    <row r="10" spans="1:347" x14ac:dyDescent="0.25">
      <c r="A10" s="14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5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19">
        <v>908562.5</v>
      </c>
      <c r="EY10" s="8">
        <f t="array" ref="EY10">EX10/INDEX(Exch_rates,MATCH($A10,Exch_regions2,0),MATCH(EX$1,Exch_months2,0))</f>
        <v>103.24573863636364</v>
      </c>
      <c r="EZ10" s="19">
        <v>856612.5</v>
      </c>
      <c r="FA10" s="8">
        <f t="array" ref="FA10">EZ10/INDEX(Exch_rates,MATCH($A10,Exch_regions2,0),MATCH(EZ$1,Exch_months2,0))</f>
        <v>95.710893854748605</v>
      </c>
      <c r="FB10" s="19">
        <v>867750</v>
      </c>
      <c r="FC10" s="8">
        <f t="array" ref="FC10">FB10/INDEX(Exch_rates,MATCH($A10,Exch_regions2,0),MATCH(FB$1,Exch_months2,0))</f>
        <v>93.55795148247978</v>
      </c>
      <c r="FD10" s="19">
        <v>900375</v>
      </c>
      <c r="FE10" s="8">
        <f t="array" ref="FE10">FD10/INDEX(Exch_rates,MATCH($A10,Exch_regions2,0),MATCH(FD$1,Exch_months2,0))</f>
        <v>92.34615384615384</v>
      </c>
      <c r="FF10" s="19">
        <v>904875</v>
      </c>
      <c r="FG10" s="8">
        <f t="array" ref="FG10">FF10/INDEX(Exch_rates,MATCH($A10,Exch_regions2,0),MATCH(FF$1,Exch_months2,0))</f>
        <v>90.487499999999997</v>
      </c>
      <c r="FH10" s="19">
        <v>874250</v>
      </c>
      <c r="FI10" s="8">
        <f t="array" ref="FI10">FH10/INDEX(Exch_rates,MATCH($A10,Exch_regions2,0),MATCH(FH$1,Exch_months2,0))</f>
        <v>87.424999999999997</v>
      </c>
      <c r="FJ10" s="19">
        <v>877312.5</v>
      </c>
      <c r="FK10" s="8">
        <f t="array" ref="FK10">FJ10/INDEX(Exch_rates,MATCH($A10,Exch_regions2,0),MATCH(FJ$1,Exch_months2,0))</f>
        <v>87.294776119402982</v>
      </c>
      <c r="FL10" s="19">
        <v>877125</v>
      </c>
      <c r="FM10" s="8">
        <f t="array" ref="FM10">FL10/INDEX(Exch_rates,MATCH($A10,Exch_regions2,0),MATCH(FL$1,Exch_months2,0))</f>
        <v>87.712500000000006</v>
      </c>
      <c r="FN10" s="19">
        <v>874625</v>
      </c>
      <c r="FO10" s="8">
        <f t="array" ref="FO10">FN10/INDEX(Exch_rates,MATCH($A10,Exch_regions2,0),MATCH(FN$1,Exch_months2,0))</f>
        <v>87.462500000000006</v>
      </c>
      <c r="FP10" s="19">
        <v>877055</v>
      </c>
      <c r="FQ10" s="8">
        <f t="array" ref="FQ10">FP10/INDEX(Exch_rates,MATCH($A10,Exch_regions2,0),MATCH(FP$1,Exch_months2,0))</f>
        <v>85.150970873786406</v>
      </c>
      <c r="FR10" s="19">
        <v>876367.5</v>
      </c>
      <c r="FS10" s="8">
        <f t="array" ref="FS10">FR10/INDEX(Exch_rates,MATCH($A10,Exch_regions2,0),MATCH(FR$1,Exch_months2,0))</f>
        <v>84.673188405797106</v>
      </c>
      <c r="FT10" s="19">
        <v>878062.5</v>
      </c>
      <c r="FU10" s="8">
        <f t="array" ref="FU10">FT10/INDEX(Exch_rates,MATCH($A10,Exch_regions2,0),MATCH(FT$1,Exch_months2,0))</f>
        <v>84.836956521739125</v>
      </c>
      <c r="FV10" s="19">
        <v>862262.5</v>
      </c>
      <c r="FW10" s="8">
        <f t="array" ref="FW10">FV10/INDEX(Exch_rates,MATCH($A10,Exch_regions2,0),MATCH(FV$1,Exch_months2,0))</f>
        <v>87.097222222222229</v>
      </c>
      <c r="FX10" s="19">
        <v>847937.5</v>
      </c>
      <c r="FY10" s="8">
        <f t="array" ref="FY10">FX10/INDEX(Exch_rates,MATCH($A10,Exch_regions2,0),MATCH(FX$1,Exch_months2,0))</f>
        <v>85.650252525252526</v>
      </c>
      <c r="FZ10" s="19">
        <v>871913.5</v>
      </c>
      <c r="GA10" s="8">
        <f t="array" ref="GA10">FZ10/INDEX(Exch_rates,MATCH($A10,Exch_regions2,0),MATCH(FZ$1,Exch_months2,0))</f>
        <v>86.328069306930686</v>
      </c>
      <c r="GB10" s="19">
        <v>866662.5</v>
      </c>
      <c r="GC10" s="8">
        <f t="array" ref="GC10">GB10/INDEX(Exch_rates,MATCH($A10,Exch_regions2,0),MATCH(GB$1,Exch_months2,0))</f>
        <v>86.666250000000005</v>
      </c>
      <c r="GD10" s="19">
        <v>857937.5</v>
      </c>
      <c r="GE10" s="8">
        <f t="array" ref="GE10">GD10/INDEX(Exch_rates,MATCH($A10,Exch_regions2,0),MATCH(GD$1,Exch_months2,0))</f>
        <v>85.793750000000003</v>
      </c>
      <c r="GF10" s="19">
        <v>860562.5</v>
      </c>
      <c r="GG10" s="8">
        <f t="array" ref="GG10">GF10/INDEX(Exch_rates,MATCH($A10,Exch_regions2,0),MATCH(GF$1,Exch_months2,0))</f>
        <v>86.056250000000006</v>
      </c>
      <c r="GH10" s="19">
        <v>858687.5</v>
      </c>
      <c r="GI10" s="8">
        <f t="array" ref="GI10">GH10/INDEX(Exch_rates,MATCH($A10,Exch_regions2,0),MATCH(GH$1,Exch_months2,0))</f>
        <v>85.868750000000006</v>
      </c>
      <c r="GJ10" s="19">
        <v>888687.5</v>
      </c>
      <c r="GK10" s="8">
        <f t="array" ref="GK10">GJ10/INDEX(Exch_rates,MATCH($A10,Exch_regions2,0),MATCH(GJ$1,Exch_months2,0))</f>
        <v>89.766414141414145</v>
      </c>
      <c r="GL10" s="19">
        <v>913937.5</v>
      </c>
      <c r="GM10" s="8">
        <f t="array" ref="GM10">GL10/INDEX(Exch_rates,MATCH($A10,Exch_regions2,0),MATCH(GL$1,Exch_months2,0))</f>
        <v>91.393749999999997</v>
      </c>
      <c r="GN10" s="19">
        <v>821187.5</v>
      </c>
      <c r="GO10" s="8">
        <f t="array" ref="GO10">GN10/INDEX(Exch_rates,MATCH($A10,Exch_regions2,0),MATCH(GN$1,Exch_months2,0))</f>
        <v>83.794642857142861</v>
      </c>
      <c r="GP10" s="19">
        <v>919625</v>
      </c>
      <c r="GQ10" s="8">
        <f t="array" ref="GQ10">GP10/INDEX(Exch_rates,MATCH($A10,Exch_regions2,0),MATCH(GP$1,Exch_months2,0))</f>
        <v>98.355614973262036</v>
      </c>
      <c r="GR10" s="19">
        <v>869500</v>
      </c>
      <c r="GS10" s="8">
        <f t="array" ref="GS10">GR10/INDEX(Exch_rates,MATCH($A10,Exch_regions2,0),MATCH(GR$1,Exch_months2,0))</f>
        <v>102.29411764705883</v>
      </c>
      <c r="GT10" s="19">
        <v>832425</v>
      </c>
      <c r="GU10" s="8">
        <f t="array" ref="GU10">GT10/INDEX(Exch_rates,MATCH($A10,Exch_regions2,0),MATCH(GT$1,Exch_months2,0))</f>
        <v>99.990990990990994</v>
      </c>
      <c r="GV10" s="19">
        <v>842218.75</v>
      </c>
      <c r="GW10" s="8">
        <f t="array" ref="GW10">GV10/INDEX(Exch_rates,MATCH($A10,Exch_regions2,0),MATCH(GV$1,Exch_months2,0))</f>
        <v>99.670857988165679</v>
      </c>
      <c r="GX10" s="19">
        <v>828850</v>
      </c>
      <c r="GY10" s="8">
        <f t="array" ref="GY10">GX10/INDEX(Exch_rates,MATCH($A10,Exch_regions2,0),MATCH(GX$1,Exch_months2,0))</f>
        <v>99.204069419509281</v>
      </c>
      <c r="GZ10" s="19">
        <v>859350</v>
      </c>
      <c r="HA10" s="8">
        <f t="array" ref="HA10">GZ10/INDEX(Exch_rates,MATCH($A10,Exch_regions2,0),MATCH(GZ$1,Exch_months2,0))</f>
        <v>102</v>
      </c>
      <c r="HB10" s="19">
        <v>883625</v>
      </c>
      <c r="HC10" s="8">
        <f t="array" ref="HC10">HB10/INDEX(Exch_rates,MATCH($A10,Exch_regions2,0),MATCH(HB$1,Exch_months2,0))</f>
        <v>105.19345238095238</v>
      </c>
      <c r="HD10" s="19">
        <v>841921.875</v>
      </c>
      <c r="HE10" s="8">
        <f t="array" ref="HE10">HD10/INDEX(Exch_rates,MATCH($A10,Exch_regions2,0),MATCH(HD$1,Exch_months2,0))</f>
        <v>92.518887362637358</v>
      </c>
      <c r="HF10" s="19">
        <v>827328.125</v>
      </c>
      <c r="HG10" s="8">
        <f t="array" ref="HG10">HF10/INDEX(Exch_rates,MATCH($A10,Exch_regions2,0),MATCH(HF$1,Exch_months2,0))</f>
        <v>98.315879382055854</v>
      </c>
      <c r="HH10" s="19">
        <v>886118.75</v>
      </c>
      <c r="HI10" s="8">
        <f t="array" ref="HI10">HH10/INDEX(Exch_rates,MATCH($A10,Exch_regions2,0),MATCH(HH$1,Exch_months2,0))</f>
        <v>103.19305345289391</v>
      </c>
      <c r="HJ10" s="19">
        <v>863250</v>
      </c>
      <c r="HK10" s="8">
        <f t="array" ref="HK10">HJ10/INDEX(Exch_rates,MATCH($A10,Exch_regions2,0),MATCH(HJ$1,Exch_months2,0))</f>
        <v>102.15976331360947</v>
      </c>
      <c r="HL10" s="19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4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1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7">
        <v>1393048.9583333333</v>
      </c>
      <c r="MA10" s="7">
        <f>LZ10/INDEX(exchange_rates10,MATCH('Food Items CMB_Sorghum'!$A10,Exch_regions1,0),MATCH('Food Items CMB_Sorghum'!LZ$1,exch_month13,0))</f>
        <v>138.61183665008292</v>
      </c>
      <c r="MB10" s="7">
        <v>1391685</v>
      </c>
      <c r="MC10" s="7">
        <f>MB10/INDEX(exchange_rates11,MATCH('Food Items CMB_Sorghum'!$A10,Exch_regions1,0),MATCH('Food Items CMB_Sorghum'!MB$1,exch_month14,0))</f>
        <v>139.5312813314618</v>
      </c>
      <c r="MD10" s="7">
        <v>1227375</v>
      </c>
      <c r="ME10" s="7">
        <f>MD10/INDEX(exchange_rates12,MATCH('Food Items CMB_Sorghum'!$A10,Exch_regions1,0),MATCH('Food Items CMB_Sorghum'!MD$1,exch_month15,0))</f>
        <v>122.7375</v>
      </c>
      <c r="MF10" s="7">
        <v>1260500</v>
      </c>
      <c r="MG10" s="7">
        <f>MF10/INDEX(exchange_rates13,MATCH('Food Items CMB_Sorghum'!$A10,Exch_regions1,0),MATCH('Food Items CMB_Sorghum'!MF$1,exch_month16,0))</f>
        <v>121.49397590361446</v>
      </c>
      <c r="MH10" s="40">
        <f t="shared" si="0"/>
        <v>1005222.5</v>
      </c>
      <c r="MI10" s="40">
        <f t="shared" si="0"/>
        <v>116.75421895754475</v>
      </c>
    </row>
    <row r="11" spans="1:347" x14ac:dyDescent="0.25">
      <c r="A11" s="14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5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19">
        <v>919687.5</v>
      </c>
      <c r="EY11" s="8">
        <f t="array" ref="EY11">EX11/INDEX(Exch_rates,MATCH($A11,Exch_regions2,0),MATCH(EX$1,Exch_months2,0))</f>
        <v>105.22740274599542</v>
      </c>
      <c r="EZ11" s="19">
        <v>1028625</v>
      </c>
      <c r="FA11" s="8">
        <f t="array" ref="FA11">EZ11/INDEX(Exch_rates,MATCH($A11,Exch_regions2,0),MATCH(EZ$1,Exch_months2,0))</f>
        <v>115.25210084033614</v>
      </c>
      <c r="FB11" s="19">
        <v>1018375</v>
      </c>
      <c r="FC11" s="8">
        <f t="array" ref="FC11">FB11/INDEX(Exch_rates,MATCH($A11,Exch_regions2,0),MATCH(FB$1,Exch_months2,0))</f>
        <v>106.63612565445027</v>
      </c>
      <c r="FD11" s="19">
        <v>984687.5</v>
      </c>
      <c r="FE11" s="8">
        <f t="array" ref="FE11">FD11/INDEX(Exch_rates,MATCH($A11,Exch_regions2,0),MATCH(FD$1,Exch_months2,0))</f>
        <v>103.1086387434555</v>
      </c>
      <c r="FF11" s="19">
        <v>1030887.5</v>
      </c>
      <c r="FG11" s="8">
        <f t="array" ref="FG11">FF11/INDEX(Exch_rates,MATCH($A11,Exch_regions2,0),MATCH(FF$1,Exch_months2,0))</f>
        <v>105.40771983640082</v>
      </c>
      <c r="FH11" s="19">
        <v>1143875</v>
      </c>
      <c r="FI11" s="8">
        <f t="array" ref="FI11">FH11/INDEX(Exch_rates,MATCH($A11,Exch_regions2,0),MATCH(FH$1,Exch_months2,0))</f>
        <v>114.61673346693387</v>
      </c>
      <c r="FJ11" s="19">
        <v>1026625</v>
      </c>
      <c r="FK11" s="8">
        <f t="array" ref="FK11">FJ11/INDEX(Exch_rates,MATCH($A11,Exch_regions2,0),MATCH(FJ$1,Exch_months2,0))</f>
        <v>102.66249999999999</v>
      </c>
      <c r="FL11" s="19">
        <v>1020312.5</v>
      </c>
      <c r="FM11" s="8">
        <f t="array" ref="FM11">FL11/INDEX(Exch_rates,MATCH($A11,Exch_regions2,0),MATCH(FL$1,Exch_months2,0))</f>
        <v>101.77680798004988</v>
      </c>
      <c r="FN11" s="19">
        <v>1030125</v>
      </c>
      <c r="FO11" s="8">
        <f t="array" ref="FO11">FN11/INDEX(Exch_rates,MATCH($A11,Exch_regions2,0),MATCH(FN$1,Exch_months2,0))</f>
        <v>103.0125</v>
      </c>
      <c r="FP11" s="19">
        <v>1041625</v>
      </c>
      <c r="FQ11" s="8">
        <f t="array" ref="FQ11">FP11/INDEX(Exch_rates,MATCH($A11,Exch_regions2,0),MATCH(FP$1,Exch_months2,0))</f>
        <v>104.16249999999999</v>
      </c>
      <c r="FR11" s="19">
        <v>1038812.5</v>
      </c>
      <c r="FS11" s="8">
        <f t="array" ref="FS11">FR11/INDEX(Exch_rates,MATCH($A11,Exch_regions2,0),MATCH(FR$1,Exch_months2,0))</f>
        <v>99.170644391408118</v>
      </c>
      <c r="FT11" s="19">
        <v>1062337.5</v>
      </c>
      <c r="FU11" s="8">
        <f t="array" ref="FU11">FT11/INDEX(Exch_rates,MATCH($A11,Exch_regions2,0),MATCH(FT$1,Exch_months2,0))</f>
        <v>102.14783653846153</v>
      </c>
      <c r="FV11" s="19">
        <v>1057937.5</v>
      </c>
      <c r="FW11" s="8">
        <f t="array" ref="FW11">FV11/INDEX(Exch_rates,MATCH($A11,Exch_regions2,0),MATCH(FV$1,Exch_months2,0))</f>
        <v>107.74391485894694</v>
      </c>
      <c r="FX11" s="19">
        <v>1055750</v>
      </c>
      <c r="FY11" s="8">
        <f t="array" ref="FY11">FX11/INDEX(Exch_rates,MATCH($A11,Exch_regions2,0),MATCH(FX$1,Exch_months2,0))</f>
        <v>106.23899371069183</v>
      </c>
      <c r="FZ11" s="19">
        <v>1053812.5</v>
      </c>
      <c r="GA11" s="8">
        <f t="array" ref="GA11">FZ11/INDEX(Exch_rates,MATCH($A11,Exch_regions2,0),MATCH(FZ$1,Exch_months2,0))</f>
        <v>105.0660518444666</v>
      </c>
      <c r="GB11" s="19">
        <v>1011750</v>
      </c>
      <c r="GC11" s="8">
        <f t="array" ref="GC11">GB11/INDEX(Exch_rates,MATCH($A11,Exch_regions2,0),MATCH(GB$1,Exch_months2,0))</f>
        <v>102.06809583858764</v>
      </c>
      <c r="GD11" s="19">
        <v>955625</v>
      </c>
      <c r="GE11" s="8">
        <f t="array" ref="GE11">GD11/INDEX(Exch_rates,MATCH($A11,Exch_regions2,0),MATCH(GD$1,Exch_months2,0))</f>
        <v>96.894803548795949</v>
      </c>
      <c r="GF11" s="19">
        <v>942312.5</v>
      </c>
      <c r="GG11" s="8">
        <f t="array" ref="GG11">GF11/INDEX(Exch_rates,MATCH($A11,Exch_regions2,0),MATCH(GF$1,Exch_months2,0))</f>
        <v>94.847760442878709</v>
      </c>
      <c r="GH11" s="19">
        <v>940250</v>
      </c>
      <c r="GI11" s="8">
        <f t="array" ref="GI11">GH11/INDEX(Exch_rates,MATCH($A11,Exch_regions2,0),MATCH(GH$1,Exch_months2,0))</f>
        <v>94.792821857042043</v>
      </c>
      <c r="GJ11" s="19">
        <v>929812.5</v>
      </c>
      <c r="GK11" s="8">
        <f t="array" ref="GK11">GJ11/INDEX(Exch_rates,MATCH($A11,Exch_regions2,0),MATCH(GJ$1,Exch_months2,0))</f>
        <v>96.353626943005182</v>
      </c>
      <c r="GL11" s="19">
        <v>936875</v>
      </c>
      <c r="GM11" s="8">
        <f t="array" ref="GM11">GL11/INDEX(Exch_rates,MATCH($A11,Exch_regions2,0),MATCH(GL$1,Exch_months2,0))</f>
        <v>95.114213197969548</v>
      </c>
      <c r="GN11" s="19">
        <v>953000</v>
      </c>
      <c r="GO11" s="8">
        <f t="array" ref="GO11">GN11/INDEX(Exch_rates,MATCH($A11,Exch_regions2,0),MATCH(GN$1,Exch_months2,0))</f>
        <v>96.751269035532999</v>
      </c>
      <c r="GP11" s="19">
        <v>936312.5</v>
      </c>
      <c r="GQ11" s="8">
        <f t="array" ref="GQ11">GP11/INDEX(Exch_rates,MATCH($A11,Exch_regions2,0),MATCH(GP$1,Exch_months2,0))</f>
        <v>100.4088471849866</v>
      </c>
      <c r="GR11" s="19">
        <v>920437.5</v>
      </c>
      <c r="GS11" s="8">
        <f t="array" ref="GS11">GR11/INDEX(Exch_rates,MATCH($A11,Exch_regions2,0),MATCH(GR$1,Exch_months2,0))</f>
        <v>104.59517045454545</v>
      </c>
      <c r="GT11" s="19">
        <v>949418.75</v>
      </c>
      <c r="GU11" s="8">
        <f t="array" ref="GU11">GT11/INDEX(Exch_rates,MATCH($A11,Exch_regions2,0),MATCH(GT$1,Exch_months2,0))</f>
        <v>114.7333836858006</v>
      </c>
      <c r="GV11" s="19">
        <v>929312.5</v>
      </c>
      <c r="GW11" s="8">
        <f t="array" ref="GW11">GV11/INDEX(Exch_rates,MATCH($A11,Exch_regions2,0),MATCH(GV$1,Exch_months2,0))</f>
        <v>111.37494007670182</v>
      </c>
      <c r="GX11" s="19">
        <v>976075</v>
      </c>
      <c r="GY11" s="8">
        <f t="array" ref="GY11">GX11/INDEX(Exch_rates,MATCH($A11,Exch_regions2,0),MATCH(GX$1,Exch_months2,0))</f>
        <v>116.96524865188736</v>
      </c>
      <c r="GZ11" s="19">
        <v>1008937.5</v>
      </c>
      <c r="HA11" s="8">
        <f t="array" ref="HA11">GZ11/INDEX(Exch_rates,MATCH($A11,Exch_regions2,0),MATCH(GZ$1,Exch_months2,0))</f>
        <v>119.54235781990522</v>
      </c>
      <c r="HB11" s="19">
        <v>956912.5</v>
      </c>
      <c r="HC11" s="8">
        <f t="array" ref="HC11">HB11/INDEX(Exch_rates,MATCH($A11,Exch_regions2,0),MATCH(HB$1,Exch_months2,0))</f>
        <v>113.91815476190476</v>
      </c>
      <c r="HD11" s="19">
        <v>957062.5</v>
      </c>
      <c r="HE11" s="8">
        <f t="array" ref="HE11">HD11/INDEX(Exch_rates,MATCH($A11,Exch_regions2,0),MATCH(HD$1,Exch_months2,0))</f>
        <v>114.61826347305389</v>
      </c>
      <c r="HF11" s="19">
        <v>872937.5</v>
      </c>
      <c r="HG11" s="8">
        <f t="array" ref="HG11">HF11/INDEX(Exch_rates,MATCH($A11,Exch_regions2,0),MATCH(HF$1,Exch_months2,0))</f>
        <v>104.69387143199808</v>
      </c>
      <c r="HH11" s="19">
        <v>880187.5</v>
      </c>
      <c r="HI11" s="8">
        <f t="array" ref="HI11">HH11/INDEX(Exch_rates,MATCH($A11,Exch_regions2,0),MATCH(HH$1,Exch_months2,0))</f>
        <v>104.70943373780634</v>
      </c>
      <c r="HJ11" s="19">
        <v>832187.5</v>
      </c>
      <c r="HK11" s="8">
        <f t="array" ref="HK11">HJ11/INDEX(Exch_rates,MATCH($A11,Exch_regions2,0),MATCH(HJ$1,Exch_months2,0))</f>
        <v>98.048600883652426</v>
      </c>
      <c r="HL11" s="19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4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1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7">
        <v>1367678.125</v>
      </c>
      <c r="MA11" s="7">
        <f>LZ11/INDEX(exchange_rates10,MATCH('Food Items CMB_Sorghum'!$A11,Exch_regions1,0),MATCH('Food Items CMB_Sorghum'!LZ$1,exch_month13,0))</f>
        <v>139.55899234693877</v>
      </c>
      <c r="MB11" s="7">
        <v>1374037.75</v>
      </c>
      <c r="MC11" s="7">
        <f>MB11/INDEX(exchange_rates11,MATCH('Food Items CMB_Sorghum'!$A11,Exch_regions1,0),MATCH('Food Items CMB_Sorghum'!MB$1,exch_month14,0))</f>
        <v>140.84749628414741</v>
      </c>
      <c r="MD11" s="7">
        <v>1416412.5</v>
      </c>
      <c r="ME11" s="7">
        <f>MD11/INDEX(exchange_rates12,MATCH('Food Items CMB_Sorghum'!$A11,Exch_regions1,0),MATCH('Food Items CMB_Sorghum'!MD$1,exch_month15,0))</f>
        <v>138.66005873715125</v>
      </c>
      <c r="MF11" s="7">
        <v>1453906.25</v>
      </c>
      <c r="MG11" s="7">
        <f>MF11/INDEX(exchange_rates13,MATCH('Food Items CMB_Sorghum'!$A11,Exch_regions1,0),MATCH('Food Items CMB_Sorghum'!MF$1,exch_month16,0))</f>
        <v>145.390625</v>
      </c>
      <c r="MH11" s="40">
        <f t="shared" si="0"/>
        <v>1060620</v>
      </c>
      <c r="MI11" s="40">
        <f t="shared" si="0"/>
        <v>122.92229738243671</v>
      </c>
    </row>
    <row r="12" spans="1:347" x14ac:dyDescent="0.25">
      <c r="A12" s="14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5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19">
        <v>2305566.6666666665</v>
      </c>
      <c r="EY12" s="8">
        <f t="array" ref="EY12">EX12/INDEX(Exch_rates,MATCH($A12,Exch_regions2,0),MATCH(EX$1,Exch_months2,0))</f>
        <v>94.749315068493146</v>
      </c>
      <c r="EZ12" s="19">
        <v>2426279.1666666665</v>
      </c>
      <c r="FA12" s="8">
        <f t="array" ref="FA12">EZ12/INDEX(Exch_rates,MATCH($A12,Exch_regions2,0),MATCH(EZ$1,Exch_months2,0))</f>
        <v>99.710102739726025</v>
      </c>
      <c r="FB12" s="19">
        <v>2260516.6666666665</v>
      </c>
      <c r="FC12" s="8">
        <f t="array" ref="FC12">FB12/INDEX(Exch_rates,MATCH($A12,Exch_regions2,0),MATCH(FB$1,Exch_months2,0))</f>
        <v>100.31878698224853</v>
      </c>
      <c r="FD12" s="19">
        <v>2195479.1666666665</v>
      </c>
      <c r="FE12" s="8">
        <f t="array" ref="FE12">FD12/INDEX(Exch_rates,MATCH($A12,Exch_regions2,0),MATCH(FD$1,Exch_months2,0))</f>
        <v>94.091964285714283</v>
      </c>
      <c r="FF12" s="19">
        <v>2163166.6666666665</v>
      </c>
      <c r="FG12" s="8">
        <f t="array" ref="FG12">FF12/INDEX(Exch_rates,MATCH($A12,Exch_regions2,0),MATCH(FF$1,Exch_months2,0))</f>
        <v>92.707142857142856</v>
      </c>
      <c r="FH12" s="19">
        <v>2128600</v>
      </c>
      <c r="FI12" s="8">
        <f t="array" ref="FI12">FH12/INDEX(Exch_rates,MATCH($A12,Exch_regions2,0),MATCH(FH$1,Exch_months2,0))</f>
        <v>87.23770491803279</v>
      </c>
      <c r="FJ12" s="19">
        <v>2016895.8333333333</v>
      </c>
      <c r="FK12" s="8">
        <f t="array" ref="FK12">FJ12/INDEX(Exch_rates,MATCH($A12,Exch_regions2,0),MATCH(FJ$1,Exch_months2,0))</f>
        <v>82.886130136986296</v>
      </c>
      <c r="FL12" s="19">
        <v>1977937.5</v>
      </c>
      <c r="FM12" s="8">
        <f t="array" ref="FM12">FL12/INDEX(Exch_rates,MATCH($A12,Exch_regions2,0),MATCH(FL$1,Exch_months2,0))</f>
        <v>83.281578947368416</v>
      </c>
      <c r="FN12" s="19">
        <v>1987650</v>
      </c>
      <c r="FO12" s="8">
        <f t="array" ref="FO12">FN12/INDEX(Exch_rates,MATCH($A12,Exch_regions2,0),MATCH(FN$1,Exch_months2,0))</f>
        <v>81.90865384615384</v>
      </c>
      <c r="FP12" s="19">
        <v>1995208.3333333333</v>
      </c>
      <c r="FQ12" s="8">
        <f t="array" ref="FQ12">FP12/INDEX(Exch_rates,MATCH($A12,Exch_regions2,0),MATCH(FP$1,Exch_months2,0))</f>
        <v>80.886824324324323</v>
      </c>
      <c r="FR12" s="19">
        <v>2027270.8333333333</v>
      </c>
      <c r="FS12" s="8">
        <f t="array" ref="FS12">FR12/INDEX(Exch_rates,MATCH($A12,Exch_regions2,0),MATCH(FR$1,Exch_months2,0))</f>
        <v>81.090833333333336</v>
      </c>
      <c r="FT12" s="19">
        <v>2094100</v>
      </c>
      <c r="FU12" s="8">
        <f t="array" ref="FU12">FT12/INDEX(Exch_rates,MATCH($A12,Exch_regions2,0),MATCH(FT$1,Exch_months2,0))</f>
        <v>84.667115902964966</v>
      </c>
      <c r="FV12" s="19">
        <v>2105750</v>
      </c>
      <c r="FW12" s="8">
        <f t="array" ref="FW12">FV12/INDEX(Exch_rates,MATCH($A12,Exch_regions2,0),MATCH(FV$1,Exch_months2,0))</f>
        <v>85.368243243243242</v>
      </c>
      <c r="FX12" s="19">
        <v>1968604.1666666667</v>
      </c>
      <c r="FY12" s="8">
        <f t="array" ref="FY12">FX12/INDEX(Exch_rates,MATCH($A12,Exch_regions2,0),MATCH(FX$1,Exch_months2,0))</f>
        <v>74.286949685534594</v>
      </c>
      <c r="FZ12" s="19">
        <v>1823416.6666666667</v>
      </c>
      <c r="GA12" s="8">
        <f t="array" ref="GA12">FZ12/INDEX(Exch_rates,MATCH($A12,Exch_regions2,0),MATCH(FZ$1,Exch_months2,0))</f>
        <v>68.549498746867172</v>
      </c>
      <c r="GB12" s="19">
        <v>1640291.6666666667</v>
      </c>
      <c r="GC12" s="8">
        <f t="array" ref="GC12">GB12/INDEX(Exch_rates,MATCH($A12,Exch_regions2,0),MATCH(GB$1,Exch_months2,0))</f>
        <v>62.487301587301587</v>
      </c>
      <c r="GD12" s="19">
        <v>1717375</v>
      </c>
      <c r="GE12" s="8">
        <f t="array" ref="GE12">GD12/INDEX(Exch_rates,MATCH($A12,Exch_regions2,0),MATCH(GD$1,Exch_months2,0))</f>
        <v>66.052884615384613</v>
      </c>
      <c r="GF12" s="19">
        <v>1725366.6666666667</v>
      </c>
      <c r="GG12" s="8">
        <f t="array" ref="GG12">GF12/INDEX(Exch_rates,MATCH($A12,Exch_regions2,0),MATCH(GF$1,Exch_months2,0))</f>
        <v>66.360256410256412</v>
      </c>
      <c r="GH12" s="19">
        <v>1598520.8333333333</v>
      </c>
      <c r="GI12" s="8">
        <f t="array" ref="GI12">GH12/INDEX(Exch_rates,MATCH($A12,Exch_regions2,0),MATCH(GH$1,Exch_months2,0))</f>
        <v>61.481570512820511</v>
      </c>
      <c r="GJ12" s="19">
        <v>1757875</v>
      </c>
      <c r="GK12" s="8">
        <f t="array" ref="GK12">GJ12/INDEX(Exch_rates,MATCH($A12,Exch_regions2,0),MATCH(GJ$1,Exch_months2,0))</f>
        <v>67.61057692307692</v>
      </c>
      <c r="GL12" s="19">
        <v>1758083.3333333333</v>
      </c>
      <c r="GM12" s="8">
        <f t="array" ref="GM12">GL12/INDEX(Exch_rates,MATCH($A12,Exch_regions2,0),MATCH(GL$1,Exch_months2,0))</f>
        <v>66.552050473186114</v>
      </c>
      <c r="GN12" s="19">
        <v>1774166.6666666667</v>
      </c>
      <c r="GO12" s="8">
        <f t="array" ref="GO12">GN12/INDEX(Exch_rates,MATCH($A12,Exch_regions2,0),MATCH(GN$1,Exch_months2,0))</f>
        <v>66.53125</v>
      </c>
      <c r="GP12" s="19">
        <v>1837375</v>
      </c>
      <c r="GQ12" s="8">
        <f t="array" ref="GQ12">GP12/INDEX(Exch_rates,MATCH($A12,Exch_regions2,0),MATCH(GP$1,Exch_months2,0))</f>
        <v>68.901562499999997</v>
      </c>
      <c r="GR12" s="19">
        <v>1914878.3333333333</v>
      </c>
      <c r="GS12" s="8">
        <f t="array" ref="GS12">GR12/INDEX(Exch_rates,MATCH($A12,Exch_regions2,0),MATCH(GR$1,Exch_months2,0))</f>
        <v>70.921419753086411</v>
      </c>
      <c r="GT12" s="19">
        <v>1974562.5</v>
      </c>
      <c r="GU12" s="8">
        <f t="array" ref="GU12">GT12/INDEX(Exch_rates,MATCH($A12,Exch_regions2,0),MATCH(GT$1,Exch_months2,0))</f>
        <v>73.131944444444443</v>
      </c>
      <c r="GV12" s="19">
        <v>1977833.3333333333</v>
      </c>
      <c r="GW12" s="8">
        <f t="array" ref="GW12">GV12/INDEX(Exch_rates,MATCH($A12,Exch_regions2,0),MATCH(GV$1,Exch_months2,0))</f>
        <v>71.48795180722891</v>
      </c>
      <c r="GX12" s="19">
        <v>2168261.6666666665</v>
      </c>
      <c r="GY12" s="8">
        <f t="array" ref="GY12">GX12/INDEX(Exch_rates,MATCH($A12,Exch_regions2,0),MATCH(GX$1,Exch_months2,0))</f>
        <v>81.309812499999992</v>
      </c>
      <c r="GZ12" s="19">
        <v>2311402.5</v>
      </c>
      <c r="HA12" s="8">
        <f t="array" ref="HA12">GZ12/INDEX(Exch_rates,MATCH($A12,Exch_regions2,0),MATCH(GZ$1,Exch_months2,0))</f>
        <v>85.607500000000002</v>
      </c>
      <c r="HB12" s="19">
        <v>2397685</v>
      </c>
      <c r="HC12" s="8">
        <f t="array" ref="HC12">HB12/INDEX(Exch_rates,MATCH($A12,Exch_regions2,0),MATCH(HB$1,Exch_months2,0))</f>
        <v>88.258343558282206</v>
      </c>
      <c r="HD12" s="19">
        <v>2404643.3333333335</v>
      </c>
      <c r="HE12" s="8">
        <f t="array" ref="HE12">HD12/INDEX(Exch_rates,MATCH($A12,Exch_regions2,0),MATCH(HD$1,Exch_months2,0))</f>
        <v>88.514478527607366</v>
      </c>
      <c r="HF12" s="19">
        <v>2418185</v>
      </c>
      <c r="HG12" s="8">
        <f t="array" ref="HG12">HF12/INDEX(Exch_rates,MATCH($A12,Exch_regions2,0),MATCH(HF$1,Exch_months2,0))</f>
        <v>88.201276595744673</v>
      </c>
      <c r="HH12" s="19">
        <v>2110108.3333333335</v>
      </c>
      <c r="HI12" s="8">
        <f t="array" ref="HI12">HH12/INDEX(Exch_rates,MATCH($A12,Exch_regions2,0),MATCH(HH$1,Exch_months2,0))</f>
        <v>79.626729559748441</v>
      </c>
      <c r="HJ12" s="19">
        <v>1845291.6666666667</v>
      </c>
      <c r="HK12" s="8">
        <f t="array" ref="HK12">HJ12/INDEX(Exch_rates,MATCH($A12,Exch_regions2,0),MATCH(HJ$1,Exch_months2,0))</f>
        <v>68.768633540372676</v>
      </c>
      <c r="HL12" s="19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4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1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7">
        <v>2044569.4444444443</v>
      </c>
      <c r="MA12" s="7">
        <f>LZ12/INDEX(exchange_rates10,MATCH('Food Items CMB_Sorghum'!$A12,Exch_regions1,0),MATCH('Food Items CMB_Sorghum'!LZ$1,exch_month13,0))</f>
        <v>73.457584830339314</v>
      </c>
      <c r="MB12" s="7">
        <v>2059797.3333333333</v>
      </c>
      <c r="MC12" s="7">
        <f>MB12/INDEX(exchange_rates11,MATCH('Food Items CMB_Sorghum'!$A12,Exch_regions1,0),MATCH('Food Items CMB_Sorghum'!MB$1,exch_month14,0))</f>
        <v>74.004694610778444</v>
      </c>
      <c r="MD12" s="7">
        <v>2031737.4074666668</v>
      </c>
      <c r="ME12" s="7">
        <f>MD12/INDEX(exchange_rates12,MATCH('Food Items CMB_Sorghum'!$A12,Exch_regions1,0),MATCH('Food Items CMB_Sorghum'!MD$1,exch_month15,0))</f>
        <v>72.562050266666674</v>
      </c>
      <c r="MF12" s="7">
        <v>2053762.5</v>
      </c>
      <c r="MG12" s="7">
        <f>MF12/INDEX(exchange_rates13,MATCH('Food Items CMB_Sorghum'!$A12,Exch_regions1,0),MATCH('Food Items CMB_Sorghum'!MF$1,exch_month16,0))</f>
        <v>73.348660714285714</v>
      </c>
      <c r="MH12" s="40">
        <f t="shared" si="0"/>
        <v>2747167.5</v>
      </c>
      <c r="MI12" s="40">
        <f t="shared" si="0"/>
        <v>94.017866057751831</v>
      </c>
    </row>
    <row r="13" spans="1:347" x14ac:dyDescent="0.25">
      <c r="A13" s="14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5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19">
        <v>1608146.6666666667</v>
      </c>
      <c r="EY13" s="8">
        <f t="array" ref="EY13">EX13/INDEX(Exch_rates,MATCH($A13,Exch_regions2,0),MATCH(EX$1,Exch_months2,0))</f>
        <v>71.156932153392333</v>
      </c>
      <c r="EZ13" s="19">
        <v>1583375</v>
      </c>
      <c r="FA13" s="8">
        <f t="array" ref="FA13">EZ13/INDEX(Exch_rates,MATCH($A13,Exch_regions2,0),MATCH(EZ$1,Exch_months2,0))</f>
        <v>70.294117647058826</v>
      </c>
      <c r="FB13" s="19">
        <v>1495750</v>
      </c>
      <c r="FC13" s="8">
        <f t="array" ref="FC13">FB13/INDEX(Exch_rates,MATCH($A13,Exch_regions2,0),MATCH(FB$1,Exch_months2,0))</f>
        <v>65.718365553602808</v>
      </c>
      <c r="FD13" s="19">
        <v>1354500</v>
      </c>
      <c r="FE13" s="8">
        <f t="array" ref="FE13">FD13/INDEX(Exch_rates,MATCH($A13,Exch_regions2,0),MATCH(FD$1,Exch_months2,0))</f>
        <v>59.647706422018352</v>
      </c>
      <c r="FF13" s="19">
        <v>1490916.6666666667</v>
      </c>
      <c r="FG13" s="8">
        <f t="array" ref="FG13">FF13/INDEX(Exch_rates,MATCH($A13,Exch_regions2,0),MATCH(FF$1,Exch_months2,0))</f>
        <v>65.606894022735617</v>
      </c>
      <c r="FH13" s="19">
        <v>1574625</v>
      </c>
      <c r="FI13" s="8">
        <f t="array" ref="FI13">FH13/INDEX(Exch_rates,MATCH($A13,Exch_regions2,0),MATCH(FH$1,Exch_months2,0))</f>
        <v>68.810997815003645</v>
      </c>
      <c r="FJ13" s="19">
        <v>1444958.3333333333</v>
      </c>
      <c r="FK13" s="8">
        <f t="array" ref="FK13">FJ13/INDEX(Exch_rates,MATCH($A13,Exch_regions2,0),MATCH(FJ$1,Exch_months2,0))</f>
        <v>62.961147421931734</v>
      </c>
      <c r="FL13" s="19">
        <v>1322479.1666666667</v>
      </c>
      <c r="FM13" s="8">
        <f t="array" ref="FM13">FL13/INDEX(Exch_rates,MATCH($A13,Exch_regions2,0),MATCH(FL$1,Exch_months2,0))</f>
        <v>57.58254716981132</v>
      </c>
      <c r="FN13" s="19">
        <v>1304150</v>
      </c>
      <c r="FO13" s="8">
        <f t="array" ref="FO13">FN13/INDEX(Exch_rates,MATCH($A13,Exch_regions2,0),MATCH(FN$1,Exch_months2,0))</f>
        <v>55.908116604744208</v>
      </c>
      <c r="FP13" s="19">
        <v>1308062.5</v>
      </c>
      <c r="FQ13" s="8">
        <f t="array" ref="FQ13">FP13/INDEX(Exch_rates,MATCH($A13,Exch_regions2,0),MATCH(FP$1,Exch_months2,0))</f>
        <v>56.892895976803189</v>
      </c>
      <c r="FR13" s="19">
        <v>1299666.6666666667</v>
      </c>
      <c r="FS13" s="8">
        <f t="array" ref="FS13">FR13/INDEX(Exch_rates,MATCH($A13,Exch_regions2,0),MATCH(FR$1,Exch_months2,0))</f>
        <v>55.739814152966403</v>
      </c>
      <c r="FT13" s="19">
        <v>1251166.6666666667</v>
      </c>
      <c r="FU13" s="8">
        <f t="array" ref="FU13">FT13/INDEX(Exch_rates,MATCH($A13,Exch_regions2,0),MATCH(FT$1,Exch_months2,0))</f>
        <v>53.755818116720377</v>
      </c>
      <c r="FV13" s="19">
        <v>1271041.6666666667</v>
      </c>
      <c r="FW13" s="8">
        <f t="array" ref="FW13">FV13/INDEX(Exch_rates,MATCH($A13,Exch_regions2,0),MATCH(FV$1,Exch_months2,0))</f>
        <v>55.0036062026686</v>
      </c>
      <c r="FX13" s="19">
        <v>1200541.6666666667</v>
      </c>
      <c r="FY13" s="8">
        <f t="array" ref="FY13">FX13/INDEX(Exch_rates,MATCH($A13,Exch_regions2,0),MATCH(FX$1,Exch_months2,0))</f>
        <v>52.103074141048822</v>
      </c>
      <c r="FZ13" s="19">
        <v>1127466.6666666667</v>
      </c>
      <c r="GA13" s="8">
        <f t="array" ref="GA13">FZ13/INDEX(Exch_rates,MATCH($A13,Exch_regions2,0),MATCH(FZ$1,Exch_months2,0))</f>
        <v>47.62602083920023</v>
      </c>
      <c r="GB13" s="19">
        <v>1081291.6666666667</v>
      </c>
      <c r="GC13" s="8">
        <f t="array" ref="GC13">GB13/INDEX(Exch_rates,MATCH($A13,Exch_regions2,0),MATCH(GB$1,Exch_months2,0))</f>
        <v>45.210801393728225</v>
      </c>
      <c r="GD13" s="19">
        <v>1139645.8333333333</v>
      </c>
      <c r="GE13" s="8">
        <f t="array" ref="GE13">GD13/INDEX(Exch_rates,MATCH($A13,Exch_regions2,0),MATCH(GD$1,Exch_months2,0))</f>
        <v>47.733856893542757</v>
      </c>
      <c r="GF13" s="19">
        <v>1070566.6666666667</v>
      </c>
      <c r="GG13" s="8">
        <f t="array" ref="GG13">GF13/INDEX(Exch_rates,MATCH($A13,Exch_regions2,0),MATCH(GF$1,Exch_months2,0))</f>
        <v>44.520377044635431</v>
      </c>
      <c r="GH13" s="19">
        <v>1048895.8333333333</v>
      </c>
      <c r="GI13" s="8">
        <f t="array" ref="GI13">GH13/INDEX(Exch_rates,MATCH($A13,Exch_regions2,0),MATCH(GH$1,Exch_months2,0))</f>
        <v>42.899625085207902</v>
      </c>
      <c r="GJ13" s="19">
        <v>1044833.3333333334</v>
      </c>
      <c r="GK13" s="8">
        <f t="array" ref="GK13">GJ13/INDEX(Exch_rates,MATCH($A13,Exch_regions2,0),MATCH(GJ$1,Exch_months2,0))</f>
        <v>42.733469665985005</v>
      </c>
      <c r="GL13" s="19">
        <v>1033854.1666666666</v>
      </c>
      <c r="GM13" s="8">
        <f t="array" ref="GM13">GL13/INDEX(Exch_rates,MATCH($A13,Exch_regions2,0),MATCH(GL$1,Exch_months2,0))</f>
        <v>42.140794836956523</v>
      </c>
      <c r="GN13" s="19">
        <v>1004325</v>
      </c>
      <c r="GO13" s="8">
        <f t="array" ref="GO13">GN13/INDEX(Exch_rates,MATCH($A13,Exch_regions2,0),MATCH(GN$1,Exch_months2,0))</f>
        <v>40.853898305084748</v>
      </c>
      <c r="GP13" s="19">
        <v>1063076</v>
      </c>
      <c r="GQ13" s="8">
        <f t="array" ref="GQ13">GP13/INDEX(Exch_rates,MATCH($A13,Exch_regions2,0),MATCH(GP$1,Exch_months2,0))</f>
        <v>43.583573624871882</v>
      </c>
      <c r="GR13" s="19">
        <v>1165283.3333333333</v>
      </c>
      <c r="GS13" s="8">
        <f t="array" ref="GS13">GR13/INDEX(Exch_rates,MATCH($A13,Exch_regions2,0),MATCH(GR$1,Exch_months2,0))</f>
        <v>47.796691277003006</v>
      </c>
      <c r="GT13" s="19">
        <v>1087083.3333333333</v>
      </c>
      <c r="GU13" s="8">
        <f t="array" ref="GU13">GT13/INDEX(Exch_rates,MATCH($A13,Exch_regions2,0),MATCH(GT$1,Exch_months2,0))</f>
        <v>44.115657761244499</v>
      </c>
      <c r="GV13" s="19">
        <v>1110729.1666666667</v>
      </c>
      <c r="GW13" s="8">
        <f t="array" ref="GW13">GV13/INDEX(Exch_rates,MATCH($A13,Exch_regions2,0),MATCH(GV$1,Exch_months2,0))</f>
        <v>45.029560810810814</v>
      </c>
      <c r="GX13" s="19">
        <v>1375916.6666666667</v>
      </c>
      <c r="GY13" s="8">
        <f t="array" ref="GY13">GX13/INDEX(Exch_rates,MATCH($A13,Exch_regions2,0),MATCH(GX$1,Exch_months2,0))</f>
        <v>56.313096862210102</v>
      </c>
      <c r="GZ13" s="19">
        <v>1421666.6666666667</v>
      </c>
      <c r="HA13" s="8">
        <f t="array" ref="HA13">GZ13/INDEX(Exch_rates,MATCH($A13,Exch_regions2,0),MATCH(GZ$1,Exch_months2,0))</f>
        <v>58.384668035592064</v>
      </c>
      <c r="HB13" s="19">
        <v>1405833.3333333333</v>
      </c>
      <c r="HC13" s="8">
        <f t="array" ref="HC13">HB13/INDEX(Exch_rates,MATCH($A13,Exch_regions2,0),MATCH(HB$1,Exch_months2,0))</f>
        <v>56.993243243243235</v>
      </c>
      <c r="HD13" s="19">
        <v>1410583.3333333333</v>
      </c>
      <c r="HE13" s="8">
        <f t="array" ref="HE13">HD13/INDEX(Exch_rates,MATCH($A13,Exch_regions2,0),MATCH(HD$1,Exch_months2,0))</f>
        <v>55.864686468646859</v>
      </c>
      <c r="HF13" s="19">
        <v>1341458.3333333333</v>
      </c>
      <c r="HG13" s="8">
        <f t="array" ref="HG13">HF13/INDEX(Exch_rates,MATCH($A13,Exch_regions2,0),MATCH(HF$1,Exch_months2,0))</f>
        <v>53.658333333333331</v>
      </c>
      <c r="HH13" s="19">
        <v>1319000</v>
      </c>
      <c r="HI13" s="8">
        <f t="array" ref="HI13">HH13/INDEX(Exch_rates,MATCH($A13,Exch_regions2,0),MATCH(HH$1,Exch_months2,0))</f>
        <v>52.707292707292709</v>
      </c>
      <c r="HJ13" s="19">
        <v>1147000</v>
      </c>
      <c r="HK13" s="8">
        <f t="array" ref="HK13">HJ13/INDEX(Exch_rates,MATCH($A13,Exch_regions2,0),MATCH(HJ$1,Exch_months2,0))</f>
        <v>45.849433710859422</v>
      </c>
      <c r="HL13" s="19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4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1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7">
        <v>2017584.0277777778</v>
      </c>
      <c r="MA13" s="7">
        <f>LZ13/INDEX(exchange_rates10,MATCH('Food Items CMB_Sorghum'!$A13,Exch_regions1,0),MATCH('Food Items CMB_Sorghum'!LZ$1,exch_month13,0))</f>
        <v>72.705730730730735</v>
      </c>
      <c r="MB13" s="7">
        <v>1978398.9166666667</v>
      </c>
      <c r="MC13" s="7">
        <f>MB13/INDEX(exchange_rates11,MATCH('Food Items CMB_Sorghum'!$A13,Exch_regions1,0),MATCH('Food Items CMB_Sorghum'!MB$1,exch_month14,0))</f>
        <v>70.732046453981013</v>
      </c>
      <c r="MD13" s="7">
        <v>2122200</v>
      </c>
      <c r="ME13" s="7">
        <f>MD13/INDEX(exchange_rates12,MATCH('Food Items CMB_Sorghum'!$A13,Exch_regions1,0),MATCH('Food Items CMB_Sorghum'!MD$1,exch_month15,0))</f>
        <v>74.90117647058824</v>
      </c>
      <c r="MF13" s="7">
        <v>2058916.6666666667</v>
      </c>
      <c r="MG13" s="7">
        <f>MF13/INDEX(exchange_rates13,MATCH('Food Items CMB_Sorghum'!$A13,Exch_regions1,0),MATCH('Food Items CMB_Sorghum'!MF$1,exch_month16,0))</f>
        <v>71.822674418604649</v>
      </c>
      <c r="MH13" s="40">
        <f t="shared" si="0"/>
        <v>2001674.8333333335</v>
      </c>
      <c r="MI13" s="40">
        <f t="shared" si="0"/>
        <v>76.018289583176454</v>
      </c>
    </row>
    <row r="14" spans="1:347" x14ac:dyDescent="0.25">
      <c r="A14" s="14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5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19">
        <v>2223937.5</v>
      </c>
      <c r="EY14" s="8">
        <f t="array" ref="EY14">EX14/INDEX(Exch_rates,MATCH($A14,Exch_regions2,0),MATCH(EX$1,Exch_months2,0))</f>
        <v>99.918566775244301</v>
      </c>
      <c r="EZ14" s="19">
        <v>2210640.625</v>
      </c>
      <c r="FA14" s="8">
        <f t="array" ref="FA14">EZ14/INDEX(Exch_rates,MATCH($A14,Exch_regions2,0),MATCH(EZ$1,Exch_months2,0))</f>
        <v>99.243125701459036</v>
      </c>
      <c r="FB14" s="19">
        <v>2236578.125</v>
      </c>
      <c r="FC14" s="8">
        <f t="array" ref="FC14">FB14/INDEX(Exch_rates,MATCH($A14,Exch_regions2,0),MATCH(FB$1,Exch_months2,0))</f>
        <v>100.18267077267637</v>
      </c>
      <c r="FD14" s="19">
        <v>2210328.125</v>
      </c>
      <c r="FE14" s="8">
        <f t="array" ref="FE14">FD14/INDEX(Exch_rates,MATCH($A14,Exch_regions2,0),MATCH(FD$1,Exch_months2,0))</f>
        <v>98.346078976640712</v>
      </c>
      <c r="FF14" s="19">
        <v>2216656.25</v>
      </c>
      <c r="FG14" s="8">
        <f t="array" ref="FG14">FF14/INDEX(Exch_rates,MATCH($A14,Exch_regions2,0),MATCH(FF$1,Exch_months2,0))</f>
        <v>97.009026258205694</v>
      </c>
      <c r="FH14" s="19">
        <v>2190506.25</v>
      </c>
      <c r="FI14" s="8">
        <f t="array" ref="FI14">FH14/INDEX(Exch_rates,MATCH($A14,Exch_regions2,0),MATCH(FH$1,Exch_months2,0))</f>
        <v>95.613542121344395</v>
      </c>
      <c r="FJ14" s="19">
        <v>2190453.125</v>
      </c>
      <c r="FK14" s="8">
        <f t="array" ref="FK14">FJ14/INDEX(Exch_rates,MATCH($A14,Exch_regions2,0),MATCH(FJ$1,Exch_months2,0))</f>
        <v>95.444580610021788</v>
      </c>
      <c r="FL14" s="19">
        <v>2149781.25</v>
      </c>
      <c r="FM14" s="8">
        <f t="array" ref="FM14">FL14/INDEX(Exch_rates,MATCH($A14,Exch_regions2,0),MATCH(FL$1,Exch_months2,0))</f>
        <v>93.291293734743689</v>
      </c>
      <c r="FN14" s="19">
        <v>1997762.5</v>
      </c>
      <c r="FO14" s="8">
        <f t="array" ref="FO14">FN14/INDEX(Exch_rates,MATCH($A14,Exch_regions2,0),MATCH(FN$1,Exch_months2,0))</f>
        <v>86.764929424538551</v>
      </c>
      <c r="FP14" s="19">
        <v>1929125</v>
      </c>
      <c r="FQ14" s="8">
        <f t="array" ref="FQ14">FP14/INDEX(Exch_rates,MATCH($A14,Exch_regions2,0),MATCH(FP$1,Exch_months2,0))</f>
        <v>83.444174101108402</v>
      </c>
      <c r="FR14" s="19">
        <v>1965250</v>
      </c>
      <c r="FS14" s="8">
        <f t="array" ref="FS14">FR14/INDEX(Exch_rates,MATCH($A14,Exch_regions2,0),MATCH(FR$1,Exch_months2,0))</f>
        <v>85.37605213141461</v>
      </c>
      <c r="FT14" s="19">
        <v>1946962.5</v>
      </c>
      <c r="FU14" s="8">
        <f t="array" ref="FU14">FT14/INDEX(Exch_rates,MATCH($A14,Exch_regions2,0),MATCH(FT$1,Exch_months2,0))</f>
        <v>84.247620077888357</v>
      </c>
      <c r="FV14" s="19">
        <v>2007937.5</v>
      </c>
      <c r="FW14" s="8">
        <f t="array" ref="FW14">FV14/INDEX(Exch_rates,MATCH($A14,Exch_regions2,0),MATCH(FV$1,Exch_months2,0))</f>
        <v>87.515663307000821</v>
      </c>
      <c r="FX14" s="19">
        <v>1966625</v>
      </c>
      <c r="FY14" s="8">
        <f t="array" ref="FY14">FX14/INDEX(Exch_rates,MATCH($A14,Exch_regions2,0),MATCH(FX$1,Exch_months2,0))</f>
        <v>85.855388813096866</v>
      </c>
      <c r="FZ14" s="19">
        <v>1841025</v>
      </c>
      <c r="GA14" s="8">
        <f t="array" ref="GA14">FZ14/INDEX(Exch_rates,MATCH($A14,Exch_regions2,0),MATCH(FZ$1,Exch_months2,0))</f>
        <v>79.715306343364361</v>
      </c>
      <c r="GB14" s="19">
        <v>1761625</v>
      </c>
      <c r="GC14" s="8">
        <f t="array" ref="GC14">GB14/INDEX(Exch_rates,MATCH($A14,Exch_regions2,0),MATCH(GB$1,Exch_months2,0))</f>
        <v>75.002660989888241</v>
      </c>
      <c r="GD14" s="19">
        <v>1673171.875</v>
      </c>
      <c r="GE14" s="8">
        <f t="array" ref="GE14">GD14/INDEX(Exch_rates,MATCH($A14,Exch_regions2,0),MATCH(GD$1,Exch_months2,0))</f>
        <v>71.047638004246281</v>
      </c>
      <c r="GF14" s="19">
        <v>1671370</v>
      </c>
      <c r="GG14" s="8">
        <f t="array" ref="GG14">GF14/INDEX(Exch_rates,MATCH($A14,Exch_regions2,0),MATCH(GF$1,Exch_months2,0))</f>
        <v>71.061649659863946</v>
      </c>
      <c r="GH14" s="19">
        <v>1677718.75</v>
      </c>
      <c r="GI14" s="8">
        <f t="array" ref="GI14">GH14/INDEX(Exch_rates,MATCH($A14,Exch_regions2,0),MATCH(GH$1,Exch_months2,0))</f>
        <v>70.696602580984987</v>
      </c>
      <c r="GJ14" s="19">
        <v>1599796.875</v>
      </c>
      <c r="GK14" s="8">
        <f t="array" ref="GK14">GJ14/INDEX(Exch_rates,MATCH($A14,Exch_regions2,0),MATCH(GJ$1,Exch_months2,0))</f>
        <v>67.324434508153601</v>
      </c>
      <c r="GL14" s="19">
        <v>1613718.75</v>
      </c>
      <c r="GM14" s="8">
        <f t="array" ref="GM14">GL14/INDEX(Exch_rates,MATCH($A14,Exch_regions2,0),MATCH(GL$1,Exch_months2,0))</f>
        <v>67.981832543443915</v>
      </c>
      <c r="GN14" s="19">
        <v>1652125</v>
      </c>
      <c r="GO14" s="8">
        <f t="array" ref="GO14">GN14/INDEX(Exch_rates,MATCH($A14,Exch_regions2,0),MATCH(GN$1,Exch_months2,0))</f>
        <v>69.325990034093891</v>
      </c>
      <c r="GP14" s="19">
        <v>1802906.25</v>
      </c>
      <c r="GQ14" s="8">
        <f t="array" ref="GQ14">GP14/INDEX(Exch_rates,MATCH($A14,Exch_regions2,0),MATCH(GP$1,Exch_months2,0))</f>
        <v>75.712598425196845</v>
      </c>
      <c r="GR14" s="19">
        <v>1862737.5</v>
      </c>
      <c r="GS14" s="8">
        <f t="array" ref="GS14">GR14/INDEX(Exch_rates,MATCH($A14,Exch_regions2,0),MATCH(GR$1,Exch_months2,0))</f>
        <v>77.776096033402922</v>
      </c>
      <c r="GT14" s="19">
        <v>1912421.875</v>
      </c>
      <c r="GU14" s="8">
        <f t="array" ref="GU14">GT14/INDEX(Exch_rates,MATCH($A14,Exch_regions2,0),MATCH(GT$1,Exch_months2,0))</f>
        <v>79.684244791666671</v>
      </c>
      <c r="GV14" s="19">
        <v>1990859.375</v>
      </c>
      <c r="GW14" s="8">
        <f t="array" ref="GW14">GV14/INDEX(Exch_rates,MATCH($A14,Exch_regions2,0),MATCH(GV$1,Exch_months2,0))</f>
        <v>82.952473958333329</v>
      </c>
      <c r="GX14" s="19">
        <v>2012275</v>
      </c>
      <c r="GY14" s="8">
        <f t="array" ref="GY14">GX14/INDEX(Exch_rates,MATCH($A14,Exch_regions2,0),MATCH(GX$1,Exch_months2,0))</f>
        <v>83.670478170478177</v>
      </c>
      <c r="GZ14" s="19">
        <v>2055328.125</v>
      </c>
      <c r="HA14" s="8">
        <f t="array" ref="HA14">GZ14/INDEX(Exch_rates,MATCH($A14,Exch_regions2,0),MATCH(GZ$1,Exch_months2,0))</f>
        <v>85.416233766233759</v>
      </c>
      <c r="HB14" s="19">
        <v>2107237.5</v>
      </c>
      <c r="HC14" s="8">
        <f t="array" ref="HC14">HB14/INDEX(Exch_rates,MATCH($A14,Exch_regions2,0),MATCH(HB$1,Exch_months2,0))</f>
        <v>87.292357083678539</v>
      </c>
      <c r="HD14" s="19">
        <v>2138187.5</v>
      </c>
      <c r="HE14" s="8">
        <f t="array" ref="HE14">HD14/INDEX(Exch_rates,MATCH($A14,Exch_regions2,0),MATCH(HD$1,Exch_months2,0))</f>
        <v>88.059202059202065</v>
      </c>
      <c r="HF14" s="19">
        <v>2103062.5</v>
      </c>
      <c r="HG14" s="8">
        <f t="array" ref="HG14">HF14/INDEX(Exch_rates,MATCH($A14,Exch_regions2,0),MATCH(HF$1,Exch_months2,0))</f>
        <v>86.590324240864646</v>
      </c>
      <c r="HH14" s="19">
        <v>1998375</v>
      </c>
      <c r="HI14" s="8">
        <f t="array" ref="HI14">HH14/INDEX(Exch_rates,MATCH($A14,Exch_regions2,0),MATCH(HH$1,Exch_months2,0))</f>
        <v>83.331595846711977</v>
      </c>
      <c r="HJ14" s="19">
        <v>1904921.875</v>
      </c>
      <c r="HK14" s="8">
        <f t="array" ref="HK14">HJ14/INDEX(Exch_rates,MATCH($A14,Exch_regions2,0),MATCH(HJ$1,Exch_months2,0))</f>
        <v>79.392419901015884</v>
      </c>
      <c r="HL14" s="19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4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1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7">
        <v>3521135.4166666665</v>
      </c>
      <c r="MA14" s="7">
        <f>LZ14/INDEX(exchange_rates10,MATCH('Food Items CMB_Sorghum'!$A14,Exch_regions1,0),MATCH('Food Items CMB_Sorghum'!LZ$1,exch_month13,0))</f>
        <v>122.83030523255813</v>
      </c>
      <c r="MB14" s="7">
        <v>3535670.8125</v>
      </c>
      <c r="MC14" s="7">
        <f>MB14/INDEX(exchange_rates11,MATCH('Food Items CMB_Sorghum'!$A14,Exch_regions1,0),MATCH('Food Items CMB_Sorghum'!MB$1,exch_month14,0))</f>
        <v>122.2358102852204</v>
      </c>
      <c r="MD14" s="7">
        <v>3502593.75</v>
      </c>
      <c r="ME14" s="7">
        <f>MD14/INDEX(exchange_rates12,MATCH('Food Items CMB_Sorghum'!$A14,Exch_regions1,0),MATCH('Food Items CMB_Sorghum'!MD$1,exch_month15,0))</f>
        <v>122.25458115183245</v>
      </c>
      <c r="MF14" s="7">
        <v>3555468.75</v>
      </c>
      <c r="MG14" s="7">
        <f>MF14/INDEX(exchange_rates13,MATCH('Food Items CMB_Sorghum'!$A14,Exch_regions1,0),MATCH('Food Items CMB_Sorghum'!MF$1,exch_month16,0))</f>
        <v>122.60237068965517</v>
      </c>
      <c r="MH14" s="40">
        <f t="shared" si="0"/>
        <v>2878010.625</v>
      </c>
      <c r="MI14" s="40">
        <f t="shared" si="0"/>
        <v>108.21000768579083</v>
      </c>
    </row>
    <row r="15" spans="1:347" x14ac:dyDescent="0.25">
      <c r="A15" s="14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5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19">
        <v>2407800</v>
      </c>
      <c r="EY15" s="8">
        <f t="array" ref="EY15">EX15/INDEX(Exch_rates,MATCH($A15,Exch_regions2,0),MATCH(EX$1,Exch_months2,0))</f>
        <v>84.72202674173117</v>
      </c>
      <c r="EZ15" s="19">
        <v>2444250</v>
      </c>
      <c r="FA15" s="8">
        <f t="array" ref="FA15">EZ15/INDEX(Exch_rates,MATCH($A15,Exch_regions2,0),MATCH(EZ$1,Exch_months2,0))</f>
        <v>86.369257950530042</v>
      </c>
      <c r="FB15" s="19">
        <v>2192125</v>
      </c>
      <c r="FC15" s="8">
        <f t="array" ref="FC15">FB15/INDEX(Exch_rates,MATCH($A15,Exch_regions2,0),MATCH(FB$1,Exch_months2,0))</f>
        <v>99.359773371104822</v>
      </c>
      <c r="FD15" s="19">
        <v>2191375</v>
      </c>
      <c r="FE15" s="8">
        <f t="array" ref="FE15">FD15/INDEX(Exch_rates,MATCH($A15,Exch_regions2,0),MATCH(FD$1,Exch_months2,0))</f>
        <v>95.277173913043484</v>
      </c>
      <c r="FF15" s="19">
        <v>2025625</v>
      </c>
      <c r="FG15" s="8">
        <f t="array" ref="FG15">FF15/INDEX(Exch_rates,MATCH($A15,Exch_regions2,0),MATCH(FF$1,Exch_months2,0))</f>
        <v>92.07386363636364</v>
      </c>
      <c r="FH15" s="19">
        <v>1973487.5</v>
      </c>
      <c r="FI15" s="8">
        <f t="array" ref="FI15">FH15/INDEX(Exch_rates,MATCH($A15,Exch_regions2,0),MATCH(FH$1,Exch_months2,0))</f>
        <v>89.703977272727272</v>
      </c>
      <c r="FJ15" s="19">
        <v>1968046.875</v>
      </c>
      <c r="FK15" s="8">
        <f t="array" ref="FK15">FJ15/INDEX(Exch_rates,MATCH($A15,Exch_regions2,0),MATCH(FJ$1,Exch_months2,0))</f>
        <v>89.45667613636364</v>
      </c>
      <c r="FL15" s="19">
        <v>1731609.375</v>
      </c>
      <c r="FM15" s="8">
        <f t="array" ref="FM15">FL15/INDEX(Exch_rates,MATCH($A15,Exch_regions2,0),MATCH(FL$1,Exch_months2,0))</f>
        <v>77.825140449438209</v>
      </c>
      <c r="FN15" s="19">
        <v>1578625</v>
      </c>
      <c r="FO15" s="8">
        <f t="array" ref="FO15">FN15/INDEX(Exch_rates,MATCH($A15,Exch_regions2,0),MATCH(FN$1,Exch_months2,0))</f>
        <v>75.172619047619051</v>
      </c>
      <c r="FP15" s="19">
        <v>1517781.25</v>
      </c>
      <c r="FQ15" s="8">
        <f t="array" ref="FQ15">FP15/INDEX(Exch_rates,MATCH($A15,Exch_regions2,0),MATCH(FP$1,Exch_months2,0))</f>
        <v>68.990056818181813</v>
      </c>
      <c r="FR15" s="19">
        <v>1596062.5</v>
      </c>
      <c r="FS15" s="8">
        <f t="array" ref="FS15">FR15/INDEX(Exch_rates,MATCH($A15,Exch_regions2,0),MATCH(FR$1,Exch_months2,0))</f>
        <v>68.280748663101605</v>
      </c>
      <c r="FT15" s="19">
        <v>1555125</v>
      </c>
      <c r="FU15" s="8">
        <f t="array" ref="FU15">FT15/INDEX(Exch_rates,MATCH($A15,Exch_regions2,0),MATCH(FT$1,Exch_months2,0))</f>
        <v>67.03125</v>
      </c>
      <c r="FV15" s="19">
        <v>1689062.5</v>
      </c>
      <c r="FW15" s="8">
        <f t="array" ref="FW15">FV15/INDEX(Exch_rates,MATCH($A15,Exch_regions2,0),MATCH(FV$1,Exch_months2,0))</f>
        <v>72.336723768736618</v>
      </c>
      <c r="FX15" s="19">
        <v>1354500</v>
      </c>
      <c r="FY15" s="8">
        <f t="array" ref="FY15">FX15/INDEX(Exch_rates,MATCH($A15,Exch_regions2,0),MATCH(FX$1,Exch_months2,0))</f>
        <v>57.884615384615387</v>
      </c>
      <c r="FZ15" s="19">
        <v>1174150</v>
      </c>
      <c r="GA15" s="8">
        <f t="array" ref="GA15">FZ15/INDEX(Exch_rates,MATCH($A15,Exch_regions2,0),MATCH(FZ$1,Exch_months2,0))</f>
        <v>49.458719460825613</v>
      </c>
      <c r="GB15" s="19">
        <v>1192625</v>
      </c>
      <c r="GC15" s="8">
        <f t="array" ref="GC15">GB15/INDEX(Exch_rates,MATCH($A15,Exch_regions2,0),MATCH(GB$1,Exch_months2,0))</f>
        <v>50.374868004223863</v>
      </c>
      <c r="GD15" s="19">
        <v>1306875</v>
      </c>
      <c r="GE15" s="8">
        <f t="array" ref="GE15">GD15/INDEX(Exch_rates,MATCH($A15,Exch_regions2,0),MATCH(GD$1,Exch_months2,0))</f>
        <v>54.283489096573206</v>
      </c>
      <c r="GF15" s="19">
        <v>1188125</v>
      </c>
      <c r="GG15" s="8">
        <f t="array" ref="GG15">GF15/INDEX(Exch_rates,MATCH($A15,Exch_regions2,0),MATCH(GF$1,Exch_months2,0))</f>
        <v>49.218102734051364</v>
      </c>
      <c r="GH15" s="19">
        <v>1369375</v>
      </c>
      <c r="GI15" s="8">
        <f t="array" ref="GI15">GH15/INDEX(Exch_rates,MATCH($A15,Exch_regions2,0),MATCH(GH$1,Exch_months2,0))</f>
        <v>56.352880658436213</v>
      </c>
      <c r="GJ15" s="19">
        <v>1374250</v>
      </c>
      <c r="GK15" s="8">
        <f t="array" ref="GK15">GJ15/INDEX(Exch_rates,MATCH($A15,Exch_regions2,0),MATCH(GJ$1,Exch_months2,0))</f>
        <v>56.553497942386834</v>
      </c>
      <c r="GL15" s="19">
        <v>1358625</v>
      </c>
      <c r="GM15" s="8">
        <f t="array" ref="GM15">GL15/INDEX(Exch_rates,MATCH($A15,Exch_regions2,0),MATCH(GL$1,Exch_months2,0))</f>
        <v>55.738461538461536</v>
      </c>
      <c r="GN15" s="19">
        <v>1550500</v>
      </c>
      <c r="GO15" s="8">
        <f t="array" ref="GO15">GN15/INDEX(Exch_rates,MATCH($A15,Exch_regions2,0),MATCH(GN$1,Exch_months2,0))</f>
        <v>63.285714285714285</v>
      </c>
      <c r="GP15" s="19">
        <v>1595875</v>
      </c>
      <c r="GQ15" s="8">
        <f t="array" ref="GQ15">GP15/INDEX(Exch_rates,MATCH($A15,Exch_regions2,0),MATCH(GP$1,Exch_months2,0))</f>
        <v>65.404713114754102</v>
      </c>
      <c r="GR15" s="19">
        <v>1716125</v>
      </c>
      <c r="GS15" s="8">
        <f t="array" ref="GS15">GR15/INDEX(Exch_rates,MATCH($A15,Exch_regions2,0),MATCH(GR$1,Exch_months2,0))</f>
        <v>70.160466067048247</v>
      </c>
      <c r="GT15" s="19">
        <v>1819203.125</v>
      </c>
      <c r="GU15" s="8">
        <f t="array" ref="GU15">GT15/INDEX(Exch_rates,MATCH($A15,Exch_regions2,0),MATCH(GT$1,Exch_months2,0))</f>
        <v>74.405035787321069</v>
      </c>
      <c r="GV15" s="19">
        <v>1824062.5</v>
      </c>
      <c r="GW15" s="8">
        <f t="array" ref="GW15">GV15/INDEX(Exch_rates,MATCH($A15,Exch_regions2,0),MATCH(GV$1,Exch_months2,0))</f>
        <v>74.527579162410618</v>
      </c>
      <c r="GX15" s="19">
        <v>1863575</v>
      </c>
      <c r="GY15" s="8">
        <f t="array" ref="GY15">GX15/INDEX(Exch_rates,MATCH($A15,Exch_regions2,0),MATCH(GX$1,Exch_months2,0))</f>
        <v>75.265549273021009</v>
      </c>
      <c r="GZ15" s="19">
        <v>1888062.5</v>
      </c>
      <c r="HA15" s="8">
        <f t="array" ref="HA15">GZ15/INDEX(Exch_rates,MATCH($A15,Exch_regions2,0),MATCH(GZ$1,Exch_months2,0))</f>
        <v>75.371756487025948</v>
      </c>
      <c r="HB15" s="19">
        <v>2141625</v>
      </c>
      <c r="HC15" s="8">
        <f t="array" ref="HC15">HB15/INDEX(Exch_rates,MATCH($A15,Exch_regions2,0),MATCH(HB$1,Exch_months2,0))</f>
        <v>85.323705179282868</v>
      </c>
      <c r="HD15" s="19">
        <v>2312125</v>
      </c>
      <c r="HE15" s="8">
        <f t="array" ref="HE15">HD15/INDEX(Exch_rates,MATCH($A15,Exch_regions2,0),MATCH(HD$1,Exch_months2,0))</f>
        <v>91.478733926805148</v>
      </c>
      <c r="HF15" s="19">
        <v>2331000</v>
      </c>
      <c r="HG15" s="8">
        <f t="array" ref="HG15">HF15/INDEX(Exch_rates,MATCH($A15,Exch_regions2,0),MATCH(HF$1,Exch_months2,0))</f>
        <v>91.771653543307082</v>
      </c>
      <c r="HH15" s="19">
        <v>2082875</v>
      </c>
      <c r="HI15" s="8">
        <f t="array" ref="HI15">HH15/INDEX(Exch_rates,MATCH($A15,Exch_regions2,0),MATCH(HH$1,Exch_months2,0))</f>
        <v>82.19711917916338</v>
      </c>
      <c r="HJ15" s="19">
        <v>1761250</v>
      </c>
      <c r="HK15" s="8">
        <f t="array" ref="HK15">HJ15/INDEX(Exch_rates,MATCH($A15,Exch_regions2,0),MATCH(HJ$1,Exch_months2,0))</f>
        <v>69.683481701285857</v>
      </c>
      <c r="HL15" s="19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4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1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7">
        <v>2713250</v>
      </c>
      <c r="MA15" s="7">
        <f>LZ15/INDEX(exchange_rates10,MATCH('Food Items CMB_Sorghum'!$A15,Exch_regions1,0),MATCH('Food Items CMB_Sorghum'!LZ$1,exch_month13,0))</f>
        <v>101.61985018726591</v>
      </c>
      <c r="MB15" s="7">
        <v>2541625</v>
      </c>
      <c r="MC15" s="7">
        <f>MB15/INDEX(exchange_rates11,MATCH('Food Items CMB_Sorghum'!$A15,Exch_regions1,0),MATCH('Food Items CMB_Sorghum'!MB$1,exch_month14,0))</f>
        <v>95.191947565543074</v>
      </c>
      <c r="MD15" s="7">
        <v>2560750</v>
      </c>
      <c r="ME15" s="7">
        <f>MD15/INDEX(exchange_rates12,MATCH('Food Items CMB_Sorghum'!$A15,Exch_regions1,0),MATCH('Food Items CMB_Sorghum'!MD$1,exch_month15,0))</f>
        <v>95.908239700374537</v>
      </c>
      <c r="MF15" s="7">
        <v>2512125</v>
      </c>
      <c r="MG15" s="7">
        <f>MF15/INDEX(exchange_rates13,MATCH('Food Items CMB_Sorghum'!$A15,Exch_regions1,0),MATCH('Food Items CMB_Sorghum'!MF$1,exch_month16,0))</f>
        <v>94.087078651685388</v>
      </c>
      <c r="MH15" s="40">
        <f t="shared" si="0"/>
        <v>2409907.5</v>
      </c>
      <c r="MI15" s="40">
        <f t="shared" si="0"/>
        <v>93.006442816139625</v>
      </c>
    </row>
    <row r="16" spans="1:347" x14ac:dyDescent="0.25">
      <c r="A16" s="14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5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19">
        <v>1837566</v>
      </c>
      <c r="EY16" s="8">
        <f t="array" ref="EY16">EX16/INDEX(Exch_rates,MATCH($A16,Exch_regions2,0),MATCH(EX$1,Exch_months2,0))</f>
        <v>82.107506702412863</v>
      </c>
      <c r="EZ16" s="19">
        <v>1995312.5</v>
      </c>
      <c r="FA16" s="8">
        <f t="array" ref="FA16">EZ16/INDEX(Exch_rates,MATCH($A16,Exch_regions2,0),MATCH(EZ$1,Exch_months2,0))</f>
        <v>88.288163716814154</v>
      </c>
      <c r="FB16" s="19">
        <v>1578332</v>
      </c>
      <c r="FC16" s="8">
        <f t="array" ref="FC16">FB16/INDEX(Exch_rates,MATCH($A16,Exch_regions2,0),MATCH(FB$1,Exch_months2,0))</f>
        <v>68.326060606060608</v>
      </c>
      <c r="FD16" s="19">
        <v>1493510.1</v>
      </c>
      <c r="FE16" s="8">
        <f t="array" ref="FE16">FD16/INDEX(Exch_rates,MATCH($A16,Exch_regions2,0),MATCH(FD$1,Exch_months2,0))</f>
        <v>64.935221739130441</v>
      </c>
      <c r="FF16" s="19">
        <v>1334624.8</v>
      </c>
      <c r="FG16" s="8">
        <f t="array" ref="FG16">FF16/INDEX(Exch_rates,MATCH($A16,Exch_regions2,0),MATCH(FF$1,Exch_months2,0))</f>
        <v>58.027165217391307</v>
      </c>
      <c r="FH16" s="19">
        <v>1336303.5</v>
      </c>
      <c r="FI16" s="8">
        <f t="array" ref="FI16">FH16/INDEX(Exch_rates,MATCH($A16,Exch_regions2,0),MATCH(FH$1,Exch_months2,0))</f>
        <v>57.848636363636366</v>
      </c>
      <c r="FJ16" s="19">
        <v>1390700</v>
      </c>
      <c r="FK16" s="8">
        <f t="array" ref="FK16">FJ16/INDEX(Exch_rates,MATCH($A16,Exch_regions2,0),MATCH(FJ$1,Exch_months2,0))</f>
        <v>60.203463203463201</v>
      </c>
      <c r="FL16" s="19">
        <v>1381258</v>
      </c>
      <c r="FM16" s="8">
        <f t="array" ref="FM16">FL16/INDEX(Exch_rates,MATCH($A16,Exch_regions2,0),MATCH(FL$1,Exch_months2,0))</f>
        <v>59.794718614718612</v>
      </c>
      <c r="FN16" s="19">
        <v>1465950</v>
      </c>
      <c r="FO16" s="8">
        <f t="array" ref="FO16">FN16/INDEX(Exch_rates,MATCH($A16,Exch_regions2,0),MATCH(FN$1,Exch_months2,0))</f>
        <v>63.461038961038959</v>
      </c>
      <c r="FP16" s="19">
        <v>1518066</v>
      </c>
      <c r="FQ16" s="8">
        <f t="array" ref="FQ16">FP16/INDEX(Exch_rates,MATCH($A16,Exch_regions2,0),MATCH(FP$1,Exch_months2,0))</f>
        <v>63.517405857740584</v>
      </c>
      <c r="FR16" s="19">
        <v>1574441</v>
      </c>
      <c r="FS16" s="8">
        <f t="array" ref="FS16">FR16/INDEX(Exch_rates,MATCH($A16,Exch_regions2,0),MATCH(FR$1,Exch_months2,0))</f>
        <v>65.601708333333335</v>
      </c>
      <c r="FT16" s="19">
        <v>1606550</v>
      </c>
      <c r="FU16" s="8">
        <f t="array" ref="FU16">FT16/INDEX(Exch_rates,MATCH($A16,Exch_regions2,0),MATCH(FT$1,Exch_months2,0))</f>
        <v>66.661825726141075</v>
      </c>
      <c r="FV16" s="19">
        <v>1651733</v>
      </c>
      <c r="FW16" s="8">
        <f t="array" ref="FW16">FV16/INDEX(Exch_rates,MATCH($A16,Exch_regions2,0),MATCH(FV$1,Exch_months2,0))</f>
        <v>68.536639004149379</v>
      </c>
      <c r="FX16" s="19">
        <v>1557572.5</v>
      </c>
      <c r="FY16" s="8">
        <f t="array" ref="FY16">FX16/INDEX(Exch_rates,MATCH($A16,Exch_regions2,0),MATCH(FX$1,Exch_months2,0))</f>
        <v>65.334416946308721</v>
      </c>
      <c r="FZ16" s="19">
        <v>1363950</v>
      </c>
      <c r="GA16" s="8">
        <f t="array" ref="GA16">FZ16/INDEX(Exch_rates,MATCH($A16,Exch_regions2,0),MATCH(FZ$1,Exch_months2,0))</f>
        <v>56.595435684647306</v>
      </c>
      <c r="GB16" s="19">
        <v>1327275</v>
      </c>
      <c r="GC16" s="8">
        <f t="array" ref="GC16">GB16/INDEX(Exch_rates,MATCH($A16,Exch_regions2,0),MATCH(GB$1,Exch_months2,0))</f>
        <v>55.53451882845188</v>
      </c>
      <c r="GD16" s="19">
        <v>1330350</v>
      </c>
      <c r="GE16" s="8">
        <f t="array" ref="GE16">GD16/INDEX(Exch_rates,MATCH($A16,Exch_regions2,0),MATCH(GD$1,Exch_months2,0))</f>
        <v>55.431249999999999</v>
      </c>
      <c r="GF16" s="19">
        <v>1331887.5</v>
      </c>
      <c r="GG16" s="8">
        <f t="array" ref="GG16">GF16/INDEX(Exch_rates,MATCH($A16,Exch_regions2,0),MATCH(GF$1,Exch_months2,0))</f>
        <v>55.437565036420395</v>
      </c>
      <c r="GH16" s="19">
        <v>1350116</v>
      </c>
      <c r="GI16" s="8">
        <f t="array" ref="GI16">GH16/INDEX(Exch_rates,MATCH($A16,Exch_regions2,0),MATCH(GH$1,Exch_months2,0))</f>
        <v>55.789917355371898</v>
      </c>
      <c r="GJ16" s="19">
        <v>1360308</v>
      </c>
      <c r="GK16" s="8">
        <f t="array" ref="GK16">GJ16/INDEX(Exch_rates,MATCH($A16,Exch_regions2,0),MATCH(GJ$1,Exch_months2,0))</f>
        <v>55.727488734125359</v>
      </c>
      <c r="GL16" s="19">
        <v>1306358</v>
      </c>
      <c r="GM16" s="8">
        <f t="array" ref="GM16">GL16/INDEX(Exch_rates,MATCH($A16,Exch_regions2,0),MATCH(GL$1,Exch_months2,0))</f>
        <v>53.981735537190083</v>
      </c>
      <c r="GN16" s="19">
        <v>1312458</v>
      </c>
      <c r="GO16" s="8">
        <f t="array" ref="GO16">GN16/INDEX(Exch_rates,MATCH($A16,Exch_regions2,0),MATCH(GN$1,Exch_months2,0))</f>
        <v>52.49832</v>
      </c>
      <c r="GP16" s="19">
        <v>1355358</v>
      </c>
      <c r="GQ16" s="8">
        <f t="array" ref="GQ16">GP16/INDEX(Exch_rates,MATCH($A16,Exch_regions2,0),MATCH(GP$1,Exch_months2,0))</f>
        <v>54.596495468277944</v>
      </c>
      <c r="GR16" s="19">
        <v>1352275</v>
      </c>
      <c r="GS16" s="8">
        <f t="array" ref="GS16">GR16/INDEX(Exch_rates,MATCH($A16,Exch_regions2,0),MATCH(GR$1,Exch_months2,0))</f>
        <v>54.52721774193548</v>
      </c>
      <c r="GT16" s="19">
        <v>1336825</v>
      </c>
      <c r="GU16" s="8">
        <f t="array" ref="GU16">GT16/INDEX(Exch_rates,MATCH($A16,Exch_regions2,0),MATCH(GT$1,Exch_months2,0))</f>
        <v>53.79577464788732</v>
      </c>
      <c r="GV16" s="19">
        <v>1370750</v>
      </c>
      <c r="GW16" s="8">
        <f t="array" ref="GW16">GV16/INDEX(Exch_rates,MATCH($A16,Exch_regions2,0),MATCH(GV$1,Exch_months2,0))</f>
        <v>54.775224775224778</v>
      </c>
      <c r="GX16" s="19">
        <v>1407090</v>
      </c>
      <c r="GY16" s="8">
        <f t="array" ref="GY16">GX16/INDEX(Exch_rates,MATCH($A16,Exch_regions2,0),MATCH(GX$1,Exch_months2,0))</f>
        <v>56.059362549800795</v>
      </c>
      <c r="GZ16" s="19">
        <v>1541640</v>
      </c>
      <c r="HA16" s="8">
        <f t="array" ref="HA16">GZ16/INDEX(Exch_rates,MATCH($A16,Exch_regions2,0),MATCH(GZ$1,Exch_months2,0))</f>
        <v>63.181967213114753</v>
      </c>
      <c r="HB16" s="19">
        <v>1545965</v>
      </c>
      <c r="HC16" s="8">
        <f t="array" ref="HC16">HB16/INDEX(Exch_rates,MATCH($A16,Exch_regions2,0),MATCH(HB$1,Exch_months2,0))</f>
        <v>63.10061224489796</v>
      </c>
      <c r="HD16" s="19">
        <v>1741718</v>
      </c>
      <c r="HE16" s="8">
        <f t="array" ref="HE16">HD16/INDEX(Exch_rates,MATCH($A16,Exch_regions2,0),MATCH(HD$1,Exch_months2,0))</f>
        <v>70.37244444444444</v>
      </c>
      <c r="HF16" s="19">
        <v>1778058</v>
      </c>
      <c r="HG16" s="8">
        <f t="array" ref="HG16">HF16/INDEX(Exch_rates,MATCH($A16,Exch_regions2,0),MATCH(HF$1,Exch_months2,0))</f>
        <v>70.557857142857145</v>
      </c>
      <c r="HH16" s="19">
        <v>1817458</v>
      </c>
      <c r="HI16" s="8">
        <f t="array" ref="HI16">HH16/INDEX(Exch_rates,MATCH($A16,Exch_regions2,0),MATCH(HH$1,Exch_months2,0))</f>
        <v>71.553464566929136</v>
      </c>
      <c r="HJ16" s="19">
        <v>1684308</v>
      </c>
      <c r="HK16" s="8">
        <f t="array" ref="HK16">HJ16/INDEX(Exch_rates,MATCH($A16,Exch_regions2,0),MATCH(HJ$1,Exch_months2,0))</f>
        <v>66.837619047619043</v>
      </c>
      <c r="HL16" s="19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4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1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7">
        <v>2407600</v>
      </c>
      <c r="MA16" s="7">
        <f>LZ16/INDEX(exchange_rates10,MATCH('Food Items CMB_Sorghum'!$A16,Exch_regions1,0),MATCH('Food Items CMB_Sorghum'!LZ$1,exch_month13,0))</f>
        <v>84.625659050966604</v>
      </c>
      <c r="MB16" s="7">
        <v>2440341.5499999998</v>
      </c>
      <c r="MC16" s="7">
        <f>MB16/INDEX(exchange_rates11,MATCH('Food Items CMB_Sorghum'!$A16,Exch_regions1,0),MATCH('Food Items CMB_Sorghum'!MB$1,exch_month14,0))</f>
        <v>85.961419644366785</v>
      </c>
      <c r="MD16" s="7">
        <v>1989870</v>
      </c>
      <c r="ME16" s="7">
        <f>MD16/INDEX(exchange_rates12,MATCH('Food Items CMB_Sorghum'!$A16,Exch_regions1,0),MATCH('Food Items CMB_Sorghum'!MD$1,exch_month15,0))</f>
        <v>69.515109170305678</v>
      </c>
      <c r="MF16" s="7">
        <v>1952312.5</v>
      </c>
      <c r="MG16" s="7">
        <f>MF16/INDEX(exchange_rates13,MATCH('Food Items CMB_Sorghum'!$A16,Exch_regions1,0),MATCH('Food Items CMB_Sorghum'!MF$1,exch_month16,0))</f>
        <v>67.980413492927099</v>
      </c>
      <c r="MH16" s="40">
        <f t="shared" si="0"/>
        <v>1977214.7</v>
      </c>
      <c r="MI16" s="40">
        <f t="shared" si="0"/>
        <v>73.234633360076316</v>
      </c>
    </row>
    <row r="17" spans="1:347" x14ac:dyDescent="0.25">
      <c r="A17" s="14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5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19">
        <v>1912128.25</v>
      </c>
      <c r="EY17" s="8">
        <f t="array" ref="EY17">EX17/INDEX(Exch_rates,MATCH($A17,Exch_regions2,0),MATCH(EX$1,Exch_months2,0))</f>
        <v>81.237525225703664</v>
      </c>
      <c r="EZ17" s="19">
        <v>1990162.75</v>
      </c>
      <c r="FA17" s="8">
        <f t="array" ref="FA17">EZ17/INDEX(Exch_rates,MATCH($A17,Exch_regions2,0),MATCH(EZ$1,Exch_months2,0))</f>
        <v>86.835571311698942</v>
      </c>
      <c r="FB17" s="19">
        <v>1988062</v>
      </c>
      <c r="FC17" s="8">
        <f t="array" ref="FC17">FB17/INDEX(Exch_rates,MATCH($A17,Exch_regions2,0),MATCH(FB$1,Exch_months2,0))</f>
        <v>86.437478260869568</v>
      </c>
      <c r="FD17" s="19">
        <v>1796592.75</v>
      </c>
      <c r="FE17" s="8">
        <f t="array" ref="FE17">FD17/INDEX(Exch_rates,MATCH($A17,Exch_regions2,0),MATCH(FD$1,Exch_months2,0))</f>
        <v>77.606598272138228</v>
      </c>
      <c r="FF17" s="19">
        <v>1591660.25</v>
      </c>
      <c r="FG17" s="8">
        <f t="array" ref="FG17">FF17/INDEX(Exch_rates,MATCH($A17,Exch_regions2,0),MATCH(FF$1,Exch_months2,0))</f>
        <v>68.754222462203018</v>
      </c>
      <c r="FH17" s="19">
        <v>1675691.5</v>
      </c>
      <c r="FI17" s="8">
        <f t="array" ref="FI17">FH17/INDEX(Exch_rates,MATCH($A17,Exch_regions2,0),MATCH(FH$1,Exch_months2,0))</f>
        <v>72.560389715832201</v>
      </c>
      <c r="FJ17" s="19">
        <v>1577627</v>
      </c>
      <c r="FK17" s="8">
        <f t="array" ref="FK17">FJ17/INDEX(Exch_rates,MATCH($A17,Exch_regions2,0),MATCH(FJ$1,Exch_months2,0))</f>
        <v>67.654870008040746</v>
      </c>
      <c r="FL17" s="19">
        <v>1528500</v>
      </c>
      <c r="FM17" s="8">
        <f t="array" ref="FM17">FL17/INDEX(Exch_rates,MATCH($A17,Exch_regions2,0),MATCH(FL$1,Exch_months2,0))</f>
        <v>65.233395572152574</v>
      </c>
      <c r="FN17" s="19">
        <v>1450778.75</v>
      </c>
      <c r="FO17" s="8">
        <f t="array" ref="FO17">FN17/INDEX(Exch_rates,MATCH($A17,Exch_regions2,0),MATCH(FN$1,Exch_months2,0))</f>
        <v>62.28188891870137</v>
      </c>
      <c r="FP17" s="19">
        <v>1357749.5</v>
      </c>
      <c r="FQ17" s="8">
        <f t="array" ref="FQ17">FP17/INDEX(Exch_rates,MATCH($A17,Exch_regions2,0),MATCH(FP$1,Exch_months2,0))</f>
        <v>58.038984771573602</v>
      </c>
      <c r="FR17" s="19">
        <v>1333033.25</v>
      </c>
      <c r="FS17" s="8">
        <f t="array" ref="FS17">FR17/INDEX(Exch_rates,MATCH($A17,Exch_regions2,0),MATCH(FR$1,Exch_months2,0))</f>
        <v>56.800351531291611</v>
      </c>
      <c r="FT17" s="19">
        <v>1327767.125</v>
      </c>
      <c r="FU17" s="8">
        <f t="array" ref="FU17">FT17/INDEX(Exch_rates,MATCH($A17,Exch_regions2,0),MATCH(FT$1,Exch_months2,0))</f>
        <v>56.924635584137192</v>
      </c>
      <c r="FV17" s="19">
        <v>1419155.25</v>
      </c>
      <c r="FW17" s="8">
        <f t="array" ref="FW17">FV17/INDEX(Exch_rates,MATCH($A17,Exch_regions2,0),MATCH(FV$1,Exch_months2,0))</f>
        <v>60.907950643776822</v>
      </c>
      <c r="FX17" s="19">
        <v>1309824.625</v>
      </c>
      <c r="FY17" s="8">
        <f t="array" ref="FY17">FX17/INDEX(Exch_rates,MATCH($A17,Exch_regions2,0),MATCH(FX$1,Exch_months2,0))</f>
        <v>55.960464619492654</v>
      </c>
      <c r="FZ17" s="19">
        <v>1173046.875</v>
      </c>
      <c r="GA17" s="8">
        <f t="array" ref="GA17">FZ17/INDEX(Exch_rates,MATCH($A17,Exch_regions2,0),MATCH(FZ$1,Exch_months2,0))</f>
        <v>48.323249227600414</v>
      </c>
      <c r="GB17" s="19">
        <v>1050690</v>
      </c>
      <c r="GC17" s="8">
        <f t="array" ref="GC17">GB17/INDEX(Exch_rates,MATCH($A17,Exch_regions2,0),MATCH(GB$1,Exch_months2,0))</f>
        <v>43.476677666628738</v>
      </c>
      <c r="GD17" s="19">
        <v>1063460</v>
      </c>
      <c r="GE17" s="8">
        <f t="array" ref="GE17">GD17/INDEX(Exch_rates,MATCH($A17,Exch_regions2,0),MATCH(GD$1,Exch_months2,0))</f>
        <v>44.035610766045551</v>
      </c>
      <c r="GF17" s="19">
        <v>1123095.25</v>
      </c>
      <c r="GG17" s="8">
        <f t="array" ref="GG17">GF17/INDEX(Exch_rates,MATCH($A17,Exch_regions2,0),MATCH(GF$1,Exch_months2,0))</f>
        <v>46.229801903781834</v>
      </c>
      <c r="GH17" s="19">
        <v>1177670.875</v>
      </c>
      <c r="GI17" s="8">
        <f t="array" ref="GI17">GH17/INDEX(Exch_rates,MATCH($A17,Exch_regions2,0),MATCH(GH$1,Exch_months2,0))</f>
        <v>48.563747422680414</v>
      </c>
      <c r="GJ17" s="19">
        <v>1218827.625</v>
      </c>
      <c r="GK17" s="8">
        <f t="array" ref="GK17">GJ17/INDEX(Exch_rates,MATCH($A17,Exch_regions2,0),MATCH(GJ$1,Exch_months2,0))</f>
        <v>49.951951844262297</v>
      </c>
      <c r="GL17" s="19">
        <v>1234827.625</v>
      </c>
      <c r="GM17" s="8">
        <f t="array" ref="GM17">GL17/INDEX(Exch_rates,MATCH($A17,Exch_regions2,0),MATCH(GL$1,Exch_months2,0))</f>
        <v>50.607689549180328</v>
      </c>
      <c r="GN17" s="19">
        <v>1236231.25</v>
      </c>
      <c r="GO17" s="8">
        <f t="array" ref="GO17">GN17/INDEX(Exch_rates,MATCH($A17,Exch_regions2,0),MATCH(GN$1,Exch_months2,0))</f>
        <v>50.497064079652795</v>
      </c>
      <c r="GP17" s="19">
        <v>1223615.75</v>
      </c>
      <c r="GQ17" s="8">
        <f t="array" ref="GQ17">GP17/INDEX(Exch_rates,MATCH($A17,Exch_regions2,0),MATCH(GP$1,Exch_months2,0))</f>
        <v>49.85447415329768</v>
      </c>
      <c r="GR17" s="19">
        <v>1306068.75</v>
      </c>
      <c r="GS17" s="8">
        <f t="array" ref="GS17">GR17/INDEX(Exch_rates,MATCH($A17,Exch_regions2,0),MATCH(GR$1,Exch_months2,0))</f>
        <v>52.877277327935225</v>
      </c>
      <c r="GT17" s="19">
        <v>1327843.25</v>
      </c>
      <c r="GU17" s="8">
        <f t="array" ref="GU17">GT17/INDEX(Exch_rates,MATCH($A17,Exch_regions2,0),MATCH(GT$1,Exch_months2,0))</f>
        <v>53.840577800304104</v>
      </c>
      <c r="GV17" s="19">
        <v>1248498.75</v>
      </c>
      <c r="GW17" s="8">
        <f t="array" ref="GW17">GV17/INDEX(Exch_rates,MATCH($A17,Exch_regions2,0),MATCH(GV$1,Exch_months2,0))</f>
        <v>50.368078668683815</v>
      </c>
      <c r="GX17" s="19">
        <v>1303311.25</v>
      </c>
      <c r="GY17" s="8">
        <f t="array" ref="GY17">GX17/INDEX(Exch_rates,MATCH($A17,Exch_regions2,0),MATCH(GX$1,Exch_months2,0))</f>
        <v>52.30243290694758</v>
      </c>
      <c r="GZ17" s="19">
        <v>1509672.5</v>
      </c>
      <c r="HA17" s="8">
        <f t="array" ref="HA17">GZ17/INDEX(Exch_rates,MATCH($A17,Exch_regions2,0),MATCH(GZ$1,Exch_months2,0))</f>
        <v>60.614203262233374</v>
      </c>
      <c r="HB17" s="19">
        <v>1486752.5</v>
      </c>
      <c r="HC17" s="8">
        <f t="array" ref="HC17">HB17/INDEX(Exch_rates,MATCH($A17,Exch_regions2,0),MATCH(HB$1,Exch_months2,0))</f>
        <v>59.634093757834044</v>
      </c>
      <c r="HD17" s="19">
        <v>1499502</v>
      </c>
      <c r="HE17" s="8">
        <f t="array" ref="HE17">HD17/INDEX(Exch_rates,MATCH($A17,Exch_regions2,0),MATCH(HD$1,Exch_months2,0))</f>
        <v>59.327477744807119</v>
      </c>
      <c r="HF17" s="19">
        <v>1540093.75</v>
      </c>
      <c r="HG17" s="8">
        <f t="array" ref="HG17">HF17/INDEX(Exch_rates,MATCH($A17,Exch_regions2,0),MATCH(HF$1,Exch_months2,0))</f>
        <v>60.745417254198181</v>
      </c>
      <c r="HH17" s="19">
        <v>1480406.25</v>
      </c>
      <c r="HI17" s="8">
        <f t="array" ref="HI17">HH17/INDEX(Exch_rates,MATCH($A17,Exch_regions2,0),MATCH(HH$1,Exch_months2,0))</f>
        <v>58.792940826052423</v>
      </c>
      <c r="HJ17" s="19">
        <v>1310347.75</v>
      </c>
      <c r="HK17" s="8">
        <f t="array" ref="HK17">HJ17/INDEX(Exch_rates,MATCH($A17,Exch_regions2,0),MATCH(HJ$1,Exch_months2,0))</f>
        <v>51.177462505858458</v>
      </c>
      <c r="HL17" s="19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4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1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7">
        <v>2097437.5</v>
      </c>
      <c r="MA17" s="7">
        <f>LZ17/INDEX(exchange_rates10,MATCH('Food Items CMB_Sorghum'!$A17,Exch_regions1,0),MATCH('Food Items CMB_Sorghum'!LZ$1,exch_month13,0))</f>
        <v>73.594298245614041</v>
      </c>
      <c r="MB17" s="7">
        <v>2008671.75</v>
      </c>
      <c r="MC17" s="7">
        <f>MB17/INDEX(exchange_rates11,MATCH('Food Items CMB_Sorghum'!$A17,Exch_regions1,0),MATCH('Food Items CMB_Sorghum'!MB$1,exch_month14,0))</f>
        <v>70.534777150582471</v>
      </c>
      <c r="MD17" s="7">
        <v>2139212.5</v>
      </c>
      <c r="ME17" s="7">
        <f>MD17/INDEX(exchange_rates12,MATCH('Food Items CMB_Sorghum'!$A17,Exch_regions1,0),MATCH('Food Items CMB_Sorghum'!MD$1,exch_month15,0))</f>
        <v>77.088738738738741</v>
      </c>
      <c r="MF17" s="7">
        <v>2146686.5</v>
      </c>
      <c r="MG17" s="7">
        <f>MF17/INDEX(exchange_rates13,MATCH('Food Items CMB_Sorghum'!$A17,Exch_regions1,0),MATCH('Food Items CMB_Sorghum'!MF$1,exch_month16,0))</f>
        <v>77.011174887892381</v>
      </c>
      <c r="MH17" s="40">
        <f t="shared" si="0"/>
        <v>1843898.0625</v>
      </c>
      <c r="MI17" s="40">
        <f t="shared" si="0"/>
        <v>69.793640322980792</v>
      </c>
    </row>
    <row r="18" spans="1:347" x14ac:dyDescent="0.25">
      <c r="A18" s="14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5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19">
        <v>2038319.1666666667</v>
      </c>
      <c r="EY18" s="8">
        <f t="array" ref="EY18">EX18/INDEX(Exch_rates,MATCH($A18,Exch_regions2,0),MATCH(EX$1,Exch_months2,0))</f>
        <v>89.925845588235291</v>
      </c>
      <c r="EZ18" s="19">
        <v>2055541.6666666667</v>
      </c>
      <c r="FA18" s="8">
        <f t="array" ref="FA18">EZ18/INDEX(Exch_rates,MATCH($A18,Exch_regions2,0),MATCH(EZ$1,Exch_months2,0))</f>
        <v>90.768421207571606</v>
      </c>
      <c r="FB18" s="19">
        <v>1549562.5</v>
      </c>
      <c r="FC18" s="8">
        <f t="array" ref="FC18">FB18/INDEX(Exch_rates,MATCH($A18,Exch_regions2,0),MATCH(FB$1,Exch_months2,0))</f>
        <v>68.564712389380531</v>
      </c>
      <c r="FD18" s="19">
        <v>1428149.1666666667</v>
      </c>
      <c r="FE18" s="8">
        <f t="array" ref="FE18">FD18/INDEX(Exch_rates,MATCH($A18,Exch_regions2,0),MATCH(FD$1,Exch_months2,0))</f>
        <v>62.546678832116797</v>
      </c>
      <c r="FF18" s="19">
        <v>1256107.5</v>
      </c>
      <c r="FG18" s="8">
        <f t="array" ref="FG18">FF18/INDEX(Exch_rates,MATCH($A18,Exch_regions2,0),MATCH(FF$1,Exch_months2,0))</f>
        <v>55.335132158590305</v>
      </c>
      <c r="FH18" s="19">
        <v>1331381.6666666667</v>
      </c>
      <c r="FI18" s="8">
        <f t="array" ref="FI18">FH18/INDEX(Exch_rates,MATCH($A18,Exch_regions2,0),MATCH(FH$1,Exch_months2,0))</f>
        <v>58.054433139534893</v>
      </c>
      <c r="FJ18" s="19">
        <v>1465020.8333333333</v>
      </c>
      <c r="FK18" s="8">
        <f t="array" ref="FK18">FJ18/INDEX(Exch_rates,MATCH($A18,Exch_regions2,0),MATCH(FJ$1,Exch_months2,0))</f>
        <v>63.512463872832363</v>
      </c>
      <c r="FL18" s="19">
        <v>1503586.6666666667</v>
      </c>
      <c r="FM18" s="8">
        <f t="array" ref="FM18">FL18/INDEX(Exch_rates,MATCH($A18,Exch_regions2,0),MATCH(FL$1,Exch_months2,0))</f>
        <v>64.439428571428579</v>
      </c>
      <c r="FN18" s="19">
        <v>1647927.0833333333</v>
      </c>
      <c r="FO18" s="8">
        <f t="array" ref="FO18">FN18/INDEX(Exch_rates,MATCH($A18,Exch_regions2,0),MATCH(FN$1,Exch_months2,0))</f>
        <v>70.67592923516797</v>
      </c>
      <c r="FP18" s="19">
        <v>1741090</v>
      </c>
      <c r="FQ18" s="8">
        <f t="array" ref="FQ18">FP18/INDEX(Exch_rates,MATCH($A18,Exch_regions2,0),MATCH(FP$1,Exch_months2,0))</f>
        <v>73.670944992947824</v>
      </c>
      <c r="FR18" s="19">
        <v>1770944.1666666667</v>
      </c>
      <c r="FS18" s="8">
        <f t="array" ref="FS18">FR18/INDEX(Exch_rates,MATCH($A18,Exch_regions2,0),MATCH(FR$1,Exch_months2,0))</f>
        <v>73.994881615598899</v>
      </c>
      <c r="FT18" s="19">
        <v>1762562.5</v>
      </c>
      <c r="FU18" s="8">
        <f t="array" ref="FU18">FT18/INDEX(Exch_rates,MATCH($A18,Exch_regions2,0),MATCH(FT$1,Exch_months2,0))</f>
        <v>73.440104166666671</v>
      </c>
      <c r="FV18" s="19">
        <v>1882690.8333333333</v>
      </c>
      <c r="FW18" s="8">
        <f t="array" ref="FW18">FV18/INDEX(Exch_rates,MATCH($A18,Exch_regions2,0),MATCH(FV$1,Exch_months2,0))</f>
        <v>78.445451388888884</v>
      </c>
      <c r="FX18" s="19">
        <v>1740799.1666666667</v>
      </c>
      <c r="FY18" s="8">
        <f t="array" ref="FY18">FX18/INDEX(Exch_rates,MATCH($A18,Exch_regions2,0),MATCH(FX$1,Exch_months2,0))</f>
        <v>74.07656028368794</v>
      </c>
      <c r="FZ18" s="19">
        <v>1492354.1666666667</v>
      </c>
      <c r="GA18" s="8">
        <f t="array" ref="GA18">FZ18/INDEX(Exch_rates,MATCH($A18,Exch_regions2,0),MATCH(FZ$1,Exch_months2,0))</f>
        <v>62.506980802792327</v>
      </c>
      <c r="GB18" s="19">
        <v>1395125</v>
      </c>
      <c r="GC18" s="8">
        <f t="array" ref="GC18">GB18/INDEX(Exch_rates,MATCH($A18,Exch_regions2,0),MATCH(GB$1,Exch_months2,0))</f>
        <v>58.130208333333336</v>
      </c>
      <c r="GD18" s="19">
        <v>1357562.5</v>
      </c>
      <c r="GE18" s="8">
        <f t="array" ref="GE18">GD18/INDEX(Exch_rates,MATCH($A18,Exch_regions2,0),MATCH(GD$1,Exch_months2,0))</f>
        <v>56.565104166666664</v>
      </c>
      <c r="GF18" s="19">
        <v>1353625</v>
      </c>
      <c r="GG18" s="8">
        <f t="array" ref="GG18">GF18/INDEX(Exch_rates,MATCH($A18,Exch_regions2,0),MATCH(GF$1,Exch_months2,0))</f>
        <v>56.012068965517237</v>
      </c>
      <c r="GH18" s="19">
        <v>1259590</v>
      </c>
      <c r="GI18" s="8">
        <f t="array" ref="GI18">GH18/INDEX(Exch_rates,MATCH($A18,Exch_regions2,0),MATCH(GH$1,Exch_months2,0))</f>
        <v>51.763972602739727</v>
      </c>
      <c r="GJ18" s="19">
        <v>1256940.8333333333</v>
      </c>
      <c r="GK18" s="8">
        <f t="array" ref="GK18">GJ18/INDEX(Exch_rates,MATCH($A18,Exch_regions2,0),MATCH(GJ$1,Exch_months2,0))</f>
        <v>51.655102739726026</v>
      </c>
      <c r="GL18" s="19">
        <v>1112920</v>
      </c>
      <c r="GM18" s="8">
        <f t="array" ref="GM18">GL18/INDEX(Exch_rates,MATCH($A18,Exch_regions2,0),MATCH(GL$1,Exch_months2,0))</f>
        <v>44.516800000000003</v>
      </c>
      <c r="GN18" s="19">
        <v>1119711.6666666667</v>
      </c>
      <c r="GO18" s="8">
        <f t="array" ref="GO18">GN18/INDEX(Exch_rates,MATCH($A18,Exch_regions2,0),MATCH(GN$1,Exch_months2,0))</f>
        <v>44.788466666666672</v>
      </c>
      <c r="GP18" s="19">
        <v>1265753.3333333333</v>
      </c>
      <c r="GQ18" s="8">
        <f t="array" ref="GQ18">GP18/INDEX(Exch_rates,MATCH($A18,Exch_regions2,0),MATCH(GP$1,Exch_months2,0))</f>
        <v>50.96993288590604</v>
      </c>
      <c r="GR18" s="19">
        <v>1263233.3333333333</v>
      </c>
      <c r="GS18" s="8">
        <f t="array" ref="GS18">GR18/INDEX(Exch_rates,MATCH($A18,Exch_regions2,0),MATCH(GR$1,Exch_months2,0))</f>
        <v>50.868456375838925</v>
      </c>
      <c r="GT18" s="19">
        <v>1304833.3333333333</v>
      </c>
      <c r="GU18" s="8">
        <f t="array" ref="GU18">GT18/INDEX(Exch_rates,MATCH($A18,Exch_regions2,0),MATCH(GT$1,Exch_months2,0))</f>
        <v>52.193333333333328</v>
      </c>
      <c r="GV18" s="19">
        <v>1333958.3333333333</v>
      </c>
      <c r="GW18" s="8">
        <f t="array" ref="GW18">GV18/INDEX(Exch_rates,MATCH($A18,Exch_regions2,0),MATCH(GV$1,Exch_months2,0))</f>
        <v>53.358333333333327</v>
      </c>
      <c r="GX18" s="19">
        <v>1406062.5</v>
      </c>
      <c r="GY18" s="8">
        <f t="array" ref="GY18">GX18/INDEX(Exch_rates,MATCH($A18,Exch_regions2,0),MATCH(GX$1,Exch_months2,0))</f>
        <v>56.2425</v>
      </c>
      <c r="GZ18" s="19">
        <v>1519395.8333333333</v>
      </c>
      <c r="HA18" s="8">
        <f t="array" ref="HA18">GZ18/INDEX(Exch_rates,MATCH($A18,Exch_regions2,0),MATCH(GZ$1,Exch_months2,0))</f>
        <v>60.533698539176626</v>
      </c>
      <c r="HB18" s="19">
        <v>1595312.5</v>
      </c>
      <c r="HC18" s="8">
        <f t="array" ref="HC18">HB18/INDEX(Exch_rates,MATCH($A18,Exch_regions2,0),MATCH(HB$1,Exch_months2,0))</f>
        <v>63.8125</v>
      </c>
      <c r="HD18" s="19">
        <v>1667295</v>
      </c>
      <c r="HE18" s="8">
        <f t="array" ref="HE18">HD18/INDEX(Exch_rates,MATCH($A18,Exch_regions2,0),MATCH(HD$1,Exch_months2,0))</f>
        <v>66.691800000000001</v>
      </c>
      <c r="HF18" s="19">
        <v>1724753.3333333333</v>
      </c>
      <c r="HG18" s="8">
        <f t="array" ref="HG18">HF18/INDEX(Exch_rates,MATCH($A18,Exch_regions2,0),MATCH(HF$1,Exch_months2,0))</f>
        <v>68.990133333333333</v>
      </c>
      <c r="HH18" s="19">
        <v>1852628.3333333333</v>
      </c>
      <c r="HI18" s="8">
        <f t="array" ref="HI18">HH18/INDEX(Exch_rates,MATCH($A18,Exch_regions2,0),MATCH(HH$1,Exch_months2,0))</f>
        <v>74.105133333333328</v>
      </c>
      <c r="HJ18" s="19">
        <v>1543545</v>
      </c>
      <c r="HK18" s="8">
        <f t="array" ref="HK18">HJ18/INDEX(Exch_rates,MATCH($A18,Exch_regions2,0),MATCH(HJ$1,Exch_months2,0))</f>
        <v>61.741799999999998</v>
      </c>
      <c r="HL18" s="19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4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1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7">
        <v>2602326</v>
      </c>
      <c r="MA18" s="7">
        <f>LZ18/INDEX(exchange_rates10,MATCH('Food Items CMB_Sorghum'!$A18,Exch_regions1,0),MATCH('Food Items CMB_Sorghum'!LZ$1,exch_month13,0))</f>
        <v>90.358541666666667</v>
      </c>
      <c r="MB18" s="7">
        <v>2638136.5833333335</v>
      </c>
      <c r="MC18" s="7">
        <f>MB18/INDEX(exchange_rates11,MATCH('Food Items CMB_Sorghum'!$A18,Exch_regions1,0),MATCH('Food Items CMB_Sorghum'!MB$1,exch_month14,0))</f>
        <v>91.594543844827399</v>
      </c>
      <c r="MD18" s="7">
        <v>2543066.6666666665</v>
      </c>
      <c r="ME18" s="7">
        <f>MD18/INDEX(exchange_rates12,MATCH('Food Items CMB_Sorghum'!$A18,Exch_regions1,0),MATCH('Food Items CMB_Sorghum'!MD$1,exch_month15,0))</f>
        <v>88.198843930635832</v>
      </c>
      <c r="MF18" s="7">
        <v>2578833.3333333335</v>
      </c>
      <c r="MG18" s="7">
        <f>MF18/INDEX(exchange_rates13,MATCH('Food Items CMB_Sorghum'!$A18,Exch_regions1,0),MATCH('Food Items CMB_Sorghum'!MF$1,exch_month16,0))</f>
        <v>89.439306358381515</v>
      </c>
      <c r="MH18" s="40">
        <f t="shared" si="0"/>
        <v>2066339.8333333333</v>
      </c>
      <c r="MI18" s="40">
        <f t="shared" si="0"/>
        <v>76.410017397520619</v>
      </c>
    </row>
    <row r="19" spans="1:347" x14ac:dyDescent="0.25">
      <c r="A19" s="14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5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19">
        <v>2440437.5</v>
      </c>
      <c r="EY19" s="8">
        <f t="array" ref="EY19">EX19/INDEX(Exch_rates,MATCH($A19,Exch_regions2,0),MATCH(EX$1,Exch_months2,0))</f>
        <v>105.53243243243243</v>
      </c>
      <c r="EZ19" s="19">
        <v>2477437.5</v>
      </c>
      <c r="FA19" s="8">
        <f t="array" ref="FA19">EZ19/INDEX(Exch_rates,MATCH($A19,Exch_regions2,0),MATCH(EZ$1,Exch_months2,0))</f>
        <v>105.98663101604278</v>
      </c>
      <c r="FB19" s="19">
        <v>2588531.25</v>
      </c>
      <c r="FC19" s="8">
        <f t="array" ref="FC19">FB19/INDEX(Exch_rates,MATCH($A19,Exch_regions2,0),MATCH(FB$1,Exch_months2,0))</f>
        <v>110.73930481283422</v>
      </c>
      <c r="FD19" s="19">
        <v>2650281.25</v>
      </c>
      <c r="FE19" s="8">
        <f t="array" ref="FE19">FD19/INDEX(Exch_rates,MATCH($A19,Exch_regions2,0),MATCH(FD$1,Exch_months2,0))</f>
        <v>113.38101604278074</v>
      </c>
      <c r="FF19" s="19">
        <v>2661281.25</v>
      </c>
      <c r="FG19" s="8">
        <f t="array" ref="FG19">FF19/INDEX(Exch_rates,MATCH($A19,Exch_regions2,0),MATCH(FF$1,Exch_months2,0))</f>
        <v>113.85160427807487</v>
      </c>
      <c r="FH19" s="19">
        <v>2329812.5</v>
      </c>
      <c r="FI19" s="8">
        <f t="array" ref="FI19">FH19/INDEX(Exch_rates,MATCH($A19,Exch_regions2,0),MATCH(FH$1,Exch_months2,0))</f>
        <v>99.671122994652407</v>
      </c>
      <c r="FJ19" s="19">
        <v>2256343.75</v>
      </c>
      <c r="FK19" s="8">
        <f t="array" ref="FK19">FJ19/INDEX(Exch_rates,MATCH($A19,Exch_regions2,0),MATCH(FJ$1,Exch_months2,0))</f>
        <v>96.528074866310163</v>
      </c>
      <c r="FL19" s="19">
        <v>2229562.5</v>
      </c>
      <c r="FM19" s="8">
        <f t="array" ref="FM19">FL19/INDEX(Exch_rates,MATCH($A19,Exch_regions2,0),MATCH(FL$1,Exch_months2,0))</f>
        <v>95.382352941176464</v>
      </c>
      <c r="FN19" s="19">
        <v>2168312.5</v>
      </c>
      <c r="FO19" s="8">
        <f t="array" ref="FO19">FN19/INDEX(Exch_rates,MATCH($A19,Exch_regions2,0),MATCH(FN$1,Exch_months2,0))</f>
        <v>92.268617021276597</v>
      </c>
      <c r="FP19" s="19">
        <v>1993843.75</v>
      </c>
      <c r="FQ19" s="8">
        <f t="array" ref="FQ19">FP19/INDEX(Exch_rates,MATCH($A19,Exch_regions2,0),MATCH(FP$1,Exch_months2,0))</f>
        <v>84.844414893617028</v>
      </c>
      <c r="FR19" s="19">
        <v>2093343.75</v>
      </c>
      <c r="FS19" s="8">
        <f t="array" ref="FS19">FR19/INDEX(Exch_rates,MATCH($A19,Exch_regions2,0),MATCH(FR$1,Exch_months2,0))</f>
        <v>89.078457446808514</v>
      </c>
      <c r="FT19" s="19">
        <v>2172625</v>
      </c>
      <c r="FU19" s="8">
        <f t="array" ref="FU19">FT19/INDEX(Exch_rates,MATCH($A19,Exch_regions2,0),MATCH(FT$1,Exch_months2,0))</f>
        <v>92.452127659574472</v>
      </c>
      <c r="FV19" s="19">
        <v>2242500</v>
      </c>
      <c r="FW19" s="8">
        <f t="array" ref="FW19">FV19/INDEX(Exch_rates,MATCH($A19,Exch_regions2,0),MATCH(FV$1,Exch_months2,0))</f>
        <v>94.421052631578945</v>
      </c>
      <c r="FX19" s="19">
        <v>2136531.25</v>
      </c>
      <c r="FY19" s="8">
        <f t="array" ref="FY19">FX19/INDEX(Exch_rates,MATCH($A19,Exch_regions2,0),MATCH(FX$1,Exch_months2,0))</f>
        <v>89.959210526315786</v>
      </c>
      <c r="FZ19" s="19">
        <v>1962312.5</v>
      </c>
      <c r="GA19" s="8">
        <f t="array" ref="GA19">FZ19/INDEX(Exch_rates,MATCH($A19,Exch_regions2,0),MATCH(FZ$1,Exch_months2,0))</f>
        <v>81.763020833333329</v>
      </c>
      <c r="GB19" s="19">
        <v>1858031.25</v>
      </c>
      <c r="GC19" s="8">
        <f t="array" ref="GC19">GB19/INDEX(Exch_rates,MATCH($A19,Exch_regions2,0),MATCH(GB$1,Exch_months2,0))</f>
        <v>77.41796875</v>
      </c>
      <c r="GD19" s="19">
        <v>1819531.25</v>
      </c>
      <c r="GE19" s="8">
        <f t="array" ref="GE19">GD19/INDEX(Exch_rates,MATCH($A19,Exch_regions2,0),MATCH(GD$1,Exch_months2,0))</f>
        <v>75.813802083333329</v>
      </c>
      <c r="GF19" s="19">
        <v>1846031.25</v>
      </c>
      <c r="GG19" s="8">
        <f t="array" ref="GG19">GF19/INDEX(Exch_rates,MATCH($A19,Exch_regions2,0),MATCH(GF$1,Exch_months2,0))</f>
        <v>76.91796875</v>
      </c>
      <c r="GH19" s="19">
        <v>1932250</v>
      </c>
      <c r="GI19" s="8">
        <f t="array" ref="GI19">GH19/INDEX(Exch_rates,MATCH($A19,Exch_regions2,0),MATCH(GH$1,Exch_months2,0))</f>
        <v>80.510416666666671</v>
      </c>
      <c r="GJ19" s="19">
        <v>1936625</v>
      </c>
      <c r="GK19" s="8">
        <f t="array" ref="GK19">GJ19/INDEX(Exch_rates,MATCH($A19,Exch_regions2,0),MATCH(GJ$1,Exch_months2,0))</f>
        <v>80.692708333333329</v>
      </c>
      <c r="GL19" s="19">
        <v>1958875</v>
      </c>
      <c r="GM19" s="8">
        <f t="array" ref="GM19">GL19/INDEX(Exch_rates,MATCH($A19,Exch_regions2,0),MATCH(GL$1,Exch_months2,0))</f>
        <v>81.619791666666671</v>
      </c>
      <c r="GN19" s="19">
        <v>2066062.5</v>
      </c>
      <c r="GO19" s="8">
        <f t="array" ref="GO19">GN19/INDEX(Exch_rates,MATCH($A19,Exch_regions2,0),MATCH(GN$1,Exch_months2,0))</f>
        <v>86.0859375</v>
      </c>
      <c r="GP19" s="19">
        <v>2060218.75</v>
      </c>
      <c r="GQ19" s="8">
        <f t="array" ref="GQ19">GP19/INDEX(Exch_rates,MATCH($A19,Exch_regions2,0),MATCH(GP$1,Exch_months2,0))</f>
        <v>84.957474226804123</v>
      </c>
      <c r="GR19" s="19">
        <v>2044468.75</v>
      </c>
      <c r="GS19" s="8">
        <f t="array" ref="GS19">GR19/INDEX(Exch_rates,MATCH($A19,Exch_regions2,0),MATCH(GR$1,Exch_months2,0))</f>
        <v>84.307989690721655</v>
      </c>
      <c r="GT19" s="19">
        <v>2018156.25</v>
      </c>
      <c r="GU19" s="8">
        <f t="array" ref="GU19">GT19/INDEX(Exch_rates,MATCH($A19,Exch_regions2,0),MATCH(GT$1,Exch_months2,0))</f>
        <v>82.373724489795919</v>
      </c>
      <c r="GV19" s="19">
        <v>2093312.5</v>
      </c>
      <c r="GW19" s="8">
        <f t="array" ref="GW19">GV19/INDEX(Exch_rates,MATCH($A19,Exch_regions2,0),MATCH(GV$1,Exch_months2,0))</f>
        <v>85.441326530612244</v>
      </c>
      <c r="GX19" s="19">
        <v>2022781.25</v>
      </c>
      <c r="GY19" s="8">
        <f t="array" ref="GY19">GX19/INDEX(Exch_rates,MATCH($A19,Exch_regions2,0),MATCH(GX$1,Exch_months2,0))</f>
        <v>82.5625</v>
      </c>
      <c r="GZ19" s="19">
        <v>2030562.5</v>
      </c>
      <c r="HA19" s="8">
        <f t="array" ref="HA19">GZ19/INDEX(Exch_rates,MATCH($A19,Exch_regions2,0),MATCH(GZ$1,Exch_months2,0))</f>
        <v>79.629901960784309</v>
      </c>
      <c r="HB19" s="19">
        <v>2020406.25</v>
      </c>
      <c r="HC19" s="8">
        <f t="array" ref="HC19">HB19/INDEX(Exch_rates,MATCH($A19,Exch_regions2,0),MATCH(HB$1,Exch_months2,0))</f>
        <v>79.231617647058826</v>
      </c>
      <c r="HD19" s="19">
        <v>2017812.5</v>
      </c>
      <c r="HE19" s="8">
        <f t="array" ref="HE19">HD19/INDEX(Exch_rates,MATCH($A19,Exch_regions2,0),MATCH(HD$1,Exch_months2,0))</f>
        <v>77.983091787439619</v>
      </c>
      <c r="HF19" s="19">
        <v>1989281.25</v>
      </c>
      <c r="HG19" s="8">
        <f t="array" ref="HG19">HF19/INDEX(Exch_rates,MATCH($A19,Exch_regions2,0),MATCH(HF$1,Exch_months2,0))</f>
        <v>78.01102941176471</v>
      </c>
      <c r="HH19" s="19">
        <v>2008437.5</v>
      </c>
      <c r="HI19" s="8">
        <f t="array" ref="HI19">HH19/INDEX(Exch_rates,MATCH($A19,Exch_regions2,0),MATCH(HH$1,Exch_months2,0))</f>
        <v>78.762254901960787</v>
      </c>
      <c r="HJ19" s="19">
        <v>1855437.5</v>
      </c>
      <c r="HK19" s="8">
        <f t="array" ref="HK19">HJ19/INDEX(Exch_rates,MATCH($A19,Exch_regions2,0),MATCH(HJ$1,Exch_months2,0))</f>
        <v>71.362980769230774</v>
      </c>
      <c r="HL19" s="19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4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1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7">
        <v>2744375</v>
      </c>
      <c r="MA19" s="7">
        <f>LZ19/INDEX(exchange_rates10,MATCH('Food Items CMB_Sorghum'!$A19,Exch_regions1,0),MATCH('Food Items CMB_Sorghum'!LZ$1,exch_month13,0))</f>
        <v>94.633620689655174</v>
      </c>
      <c r="MB19" s="7">
        <v>2836125</v>
      </c>
      <c r="MC19" s="7">
        <f>MB19/INDEX(exchange_rates11,MATCH('Food Items CMB_Sorghum'!$A19,Exch_regions1,0),MATCH('Food Items CMB_Sorghum'!MB$1,exch_month14,0))</f>
        <v>99.513157894736835</v>
      </c>
      <c r="MD19" s="7">
        <v>2712187.5</v>
      </c>
      <c r="ME19" s="7">
        <f>MD19/INDEX(exchange_rates12,MATCH('Food Items CMB_Sorghum'!$A19,Exch_regions1,0),MATCH('Food Items CMB_Sorghum'!MD$1,exch_month15,0))</f>
        <v>89.659090909090907</v>
      </c>
      <c r="MF19" s="7">
        <v>2810281.25</v>
      </c>
      <c r="MG19" s="7">
        <f>MF19/INDEX(exchange_rates13,MATCH('Food Items CMB_Sorghum'!$A19,Exch_regions1,0),MATCH('Food Items CMB_Sorghum'!MF$1,exch_month16,0))</f>
        <v>92.901859504132233</v>
      </c>
      <c r="MH19" s="40">
        <f t="shared" si="0"/>
        <v>2619948.75</v>
      </c>
      <c r="MI19" s="40">
        <f t="shared" si="0"/>
        <v>97.993500345224376</v>
      </c>
    </row>
    <row r="20" spans="1:347" ht="12" x14ac:dyDescent="0.3">
      <c r="A20" s="25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5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19">
        <v>1841550</v>
      </c>
      <c r="EY20" s="8">
        <f t="array" ref="EY20">EX20/INDEX(Exch_rates,MATCH($A20,Exch_regions2,0),MATCH(EX$1,Exch_months2,0))</f>
        <v>82.187592978280264</v>
      </c>
      <c r="EZ20" s="19">
        <v>1882677.0833333333</v>
      </c>
      <c r="FA20" s="8">
        <f t="array" ref="FA20">EZ20/INDEX(Exch_rates,MATCH($A20,Exch_regions2,0),MATCH(EZ$1,Exch_months2,0))</f>
        <v>84.583021340321977</v>
      </c>
      <c r="FB20" s="19">
        <v>1961975</v>
      </c>
      <c r="FC20" s="8">
        <f t="array" ref="FC20">FB20/INDEX(Exch_rates,MATCH($A20,Exch_regions2,0),MATCH(FB$1,Exch_months2,0))</f>
        <v>87.224733254297576</v>
      </c>
      <c r="FD20" s="19">
        <v>1835077.0833333333</v>
      </c>
      <c r="FE20" s="8">
        <f t="array" ref="FE20">FD20/INDEX(Exch_rates,MATCH($A20,Exch_regions2,0),MATCH(FD$1,Exch_months2,0))</f>
        <v>80.870088138082991</v>
      </c>
      <c r="FF20" s="19">
        <v>1815377.0833333333</v>
      </c>
      <c r="FG20" s="8">
        <f t="array" ref="FG20">FF20/INDEX(Exch_rates,MATCH($A20,Exch_regions2,0),MATCH(FF$1,Exch_months2,0))</f>
        <v>79.650914076782442</v>
      </c>
      <c r="FH20" s="19">
        <v>1801045.8333333333</v>
      </c>
      <c r="FI20" s="8">
        <f t="array" ref="FI20">FH20/INDEX(Exch_rates,MATCH($A20,Exch_regions2,0),MATCH(FH$1,Exch_months2,0))</f>
        <v>78.739981055085977</v>
      </c>
      <c r="FJ20" s="19">
        <v>1660322.9166666667</v>
      </c>
      <c r="FK20" s="8">
        <f t="array" ref="FK20">FJ20/INDEX(Exch_rates,MATCH($A20,Exch_regions2,0),MATCH(FJ$1,Exch_months2,0))</f>
        <v>72.476809748999642</v>
      </c>
      <c r="FL20" s="19">
        <v>1603208.3333333333</v>
      </c>
      <c r="FM20" s="8">
        <f t="array" ref="FM20">FL20/INDEX(Exch_rates,MATCH($A20,Exch_regions2,0),MATCH(FL$1,Exch_months2,0))</f>
        <v>69.932751726644852</v>
      </c>
      <c r="FN20" s="19">
        <v>1751233.3333333333</v>
      </c>
      <c r="FO20" s="8">
        <f t="array" ref="FO20">FN20/INDEX(Exch_rates,MATCH($A20,Exch_regions2,0),MATCH(FN$1,Exch_months2,0))</f>
        <v>76.306463326071167</v>
      </c>
      <c r="FP20" s="19">
        <v>1731427.0833333333</v>
      </c>
      <c r="FQ20" s="8">
        <f t="array" ref="FQ20">FP20/INDEX(Exch_rates,MATCH($A20,Exch_regions2,0),MATCH(FP$1,Exch_months2,0))</f>
        <v>75.443445896877265</v>
      </c>
      <c r="FR20" s="19">
        <v>1671302.0833333333</v>
      </c>
      <c r="FS20" s="8">
        <f t="array" ref="FS20">FR20/INDEX(Exch_rates,MATCH($A20,Exch_regions2,0),MATCH(FR$1,Exch_months2,0))</f>
        <v>72.718002175489488</v>
      </c>
      <c r="FT20" s="19">
        <v>1622308.3333333333</v>
      </c>
      <c r="FU20" s="8">
        <f t="array" ref="FU20">FT20/INDEX(Exch_rates,MATCH($A20,Exch_regions2,0),MATCH(FT$1,Exch_months2,0))</f>
        <v>71.024078803356431</v>
      </c>
      <c r="FV20" s="19">
        <v>1568312.5</v>
      </c>
      <c r="FW20" s="8">
        <f t="array" ref="FW20">FV20/INDEX(Exch_rates,MATCH($A20,Exch_regions2,0),MATCH(FV$1,Exch_months2,0))</f>
        <v>68.014998192988799</v>
      </c>
      <c r="FX20" s="19">
        <v>1592525</v>
      </c>
      <c r="FY20" s="8">
        <f t="array" ref="FY20">FX20/INDEX(Exch_rates,MATCH($A20,Exch_regions2,0),MATCH(FX$1,Exch_months2,0))</f>
        <v>68.594041636755207</v>
      </c>
      <c r="FZ20" s="19">
        <v>1496868.75</v>
      </c>
      <c r="GA20" s="8">
        <f t="array" ref="GA20">FZ20/INDEX(Exch_rates,MATCH($A20,Exch_regions2,0),MATCH(FZ$1,Exch_months2,0))</f>
        <v>63.368464686375496</v>
      </c>
      <c r="GB20" s="19">
        <v>1424335.4166666667</v>
      </c>
      <c r="GC20" s="8">
        <f t="array" ref="GC20">GB20/INDEX(Exch_rates,MATCH($A20,Exch_regions2,0),MATCH(GB$1,Exch_months2,0))</f>
        <v>60.098540787623072</v>
      </c>
      <c r="GD20" s="19">
        <v>1403254.1666666667</v>
      </c>
      <c r="GE20" s="8">
        <f t="array" ref="GE20">GD20/INDEX(Exch_rates,MATCH($A20,Exch_regions2,0),MATCH(GD$1,Exch_months2,0))</f>
        <v>58.276288103214384</v>
      </c>
      <c r="GF20" s="19">
        <v>1410007.0833333333</v>
      </c>
      <c r="GG20" s="8">
        <f t="array" ref="GG20">GF20/INDEX(Exch_rates,MATCH($A20,Exch_regions2,0),MATCH(GF$1,Exch_months2,0))</f>
        <v>58.466085003455419</v>
      </c>
      <c r="GH20" s="19">
        <v>1445158.3333333333</v>
      </c>
      <c r="GI20" s="8">
        <f t="array" ref="GI20">GH20/INDEX(Exch_rates,MATCH($A20,Exch_regions2,0),MATCH(GH$1,Exch_months2,0))</f>
        <v>59.390068493150686</v>
      </c>
      <c r="GJ20" s="19">
        <v>1451245</v>
      </c>
      <c r="GK20" s="8">
        <f t="array" ref="GK20">GJ20/INDEX(Exch_rates,MATCH($A20,Exch_regions2,0),MATCH(GJ$1,Exch_months2,0))</f>
        <v>59.804052197802193</v>
      </c>
      <c r="GL20" s="19">
        <v>1516633.3333333333</v>
      </c>
      <c r="GM20" s="8">
        <f t="array" ref="GM20">GL20/INDEX(Exch_rates,MATCH($A20,Exch_regions2,0),MATCH(GL$1,Exch_months2,0))</f>
        <v>62.455730954015102</v>
      </c>
      <c r="GN20" s="19">
        <v>1559500</v>
      </c>
      <c r="GO20" s="8">
        <f t="array" ref="GO20">GN20/INDEX(Exch_rates,MATCH($A20,Exch_regions2,0),MATCH(GN$1,Exch_months2,0))</f>
        <v>64.30927835051547</v>
      </c>
      <c r="GP20" s="19">
        <v>1576833.3333333333</v>
      </c>
      <c r="GQ20" s="8">
        <f t="array" ref="GQ20">GP20/INDEX(Exch_rates,MATCH($A20,Exch_regions2,0),MATCH(GP$1,Exch_months2,0))</f>
        <v>64.890260631001368</v>
      </c>
      <c r="GR20" s="19">
        <v>1526252.0833333333</v>
      </c>
      <c r="GS20" s="8">
        <f t="array" ref="GS20">GR20/INDEX(Exch_rates,MATCH($A20,Exch_regions2,0),MATCH(GR$1,Exch_months2,0))</f>
        <v>62.757075794956137</v>
      </c>
      <c r="GT20" s="19">
        <v>1555437.5</v>
      </c>
      <c r="GU20" s="8">
        <f t="array" ref="GU20">GT20/INDEX(Exch_rates,MATCH($A20,Exch_regions2,0),MATCH(GT$1,Exch_months2,0))</f>
        <v>64.053706245710373</v>
      </c>
      <c r="GV20" s="19">
        <v>1558250</v>
      </c>
      <c r="GW20" s="8">
        <f t="array" ref="GW20">GV20/INDEX(Exch_rates,MATCH($A20,Exch_regions2,0),MATCH(GV$1,Exch_months2,0))</f>
        <v>64.16952642415923</v>
      </c>
      <c r="GX20" s="19">
        <v>1586002.0833333333</v>
      </c>
      <c r="GY20" s="8">
        <f t="array" ref="GY20">GX20/INDEX(Exch_rates,MATCH($A20,Exch_regions2,0),MATCH(GX$1,Exch_months2,0))</f>
        <v>65.272052266959321</v>
      </c>
      <c r="GZ20" s="19">
        <v>1608458.3333333333</v>
      </c>
      <c r="HA20" s="8">
        <f t="array" ref="HA20">GZ20/INDEX(Exch_rates,MATCH($A20,Exch_regions2,0),MATCH(GZ$1,Exch_months2,0))</f>
        <v>65.495419070240928</v>
      </c>
      <c r="HB20" s="19">
        <v>1620604.1666666667</v>
      </c>
      <c r="HC20" s="8">
        <f t="array" ref="HC20">HB20/INDEX(Exch_rates,MATCH($A20,Exch_regions2,0),MATCH(HB$1,Exch_months2,0))</f>
        <v>65.922881355932205</v>
      </c>
      <c r="HD20" s="19">
        <v>1672562.5</v>
      </c>
      <c r="HE20" s="8">
        <f t="array" ref="HE20">HD20/INDEX(Exch_rates,MATCH($A20,Exch_regions2,0),MATCH(HD$1,Exch_months2,0))</f>
        <v>67.898342354533156</v>
      </c>
      <c r="HF20" s="19">
        <v>1701250</v>
      </c>
      <c r="HG20" s="8">
        <f t="array" ref="HG20">HF20/INDEX(Exch_rates,MATCH($A20,Exch_regions2,0),MATCH(HF$1,Exch_months2,0))</f>
        <v>68.830074173971681</v>
      </c>
      <c r="HH20" s="19">
        <v>1650729.1666666667</v>
      </c>
      <c r="HI20" s="8">
        <f t="array" ref="HI20">HH20/INDEX(Exch_rates,MATCH($A20,Exch_regions2,0),MATCH(HH$1,Exch_months2,0))</f>
        <v>66.728481149109342</v>
      </c>
      <c r="HJ20" s="19">
        <v>1620545.8333333333</v>
      </c>
      <c r="HK20" s="8">
        <f t="array" ref="HK20">HJ20/INDEX(Exch_rates,MATCH($A20,Exch_regions2,0),MATCH(HJ$1,Exch_months2,0))</f>
        <v>66.010013577732522</v>
      </c>
      <c r="HL20" s="19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5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1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7">
        <v>2123343.75</v>
      </c>
      <c r="MA20" s="7">
        <f>LZ20/INDEX(exchange_rates10,MATCH('Food Items CMB_Sorghum'!$A20,Exch_regions1,0),MATCH('Food Items CMB_Sorghum'!LZ$1,exch_month13,0))</f>
        <v>78.448660714285708</v>
      </c>
      <c r="MB20" s="7">
        <v>2159953.1666666665</v>
      </c>
      <c r="MC20" s="7">
        <f>MB20/INDEX(exchange_rates11,MATCH('Food Items CMB_Sorghum'!$A20,Exch_regions1,0),MATCH('Food Items CMB_Sorghum'!MB$1,exch_month14,0))</f>
        <v>79.398366661765422</v>
      </c>
      <c r="MD20" s="7">
        <v>2179700</v>
      </c>
      <c r="ME20" s="7">
        <f>MD20/INDEX(exchange_rates12,MATCH('Food Items CMB_Sorghum'!$A20,Exch_regions1,0),MATCH('Food Items CMB_Sorghum'!MD$1,exch_month15,0))</f>
        <v>81.110146365666097</v>
      </c>
      <c r="MF20" s="7">
        <v>2156533.3333333335</v>
      </c>
      <c r="MG20" s="7">
        <f>MF20/INDEX(exchange_rates13,MATCH('Food Items CMB_Sorghum'!$A20,Exch_regions1,0),MATCH('Food Items CMB_Sorghum'!MF$1,exch_month16,0))</f>
        <v>80.019789734075459</v>
      </c>
      <c r="MH20" s="40">
        <f t="shared" si="0"/>
        <v>2112565.833333333</v>
      </c>
      <c r="MI20" s="40">
        <f t="shared" si="0"/>
        <v>82.066017923702475</v>
      </c>
    </row>
    <row r="21" spans="1:347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</row>
    <row r="35" spans="264:264" x14ac:dyDescent="0.25">
      <c r="JD35" s="9" t="s">
        <v>66</v>
      </c>
    </row>
  </sheetData>
  <mergeCells count="174">
    <mergeCell ref="A1:A2"/>
    <mergeCell ref="FL1:FM1"/>
    <mergeCell ref="LN1:LO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HT1:HU1"/>
    <mergeCell ref="FX1:FY1"/>
    <mergeCell ref="EF1:EG1"/>
    <mergeCell ref="FJ1:FK1"/>
    <mergeCell ref="FN1:FO1"/>
    <mergeCell ref="EX1:EY1"/>
    <mergeCell ref="EZ1:FA1"/>
    <mergeCell ref="LX1:LY1"/>
    <mergeCell ref="GH1:GI1"/>
    <mergeCell ref="FR1:FS1"/>
    <mergeCell ref="EV1:EW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GB1:GC1"/>
    <mergeCell ref="ER1:ES1"/>
    <mergeCell ref="FZ1:GA1"/>
    <mergeCell ref="FH1:FI1"/>
    <mergeCell ref="FF1:FG1"/>
    <mergeCell ref="FB1:FC1"/>
    <mergeCell ref="EP1:EQ1"/>
    <mergeCell ref="FT1:FU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CP1:CQ1"/>
    <mergeCell ref="CX1:CY1"/>
    <mergeCell ref="CF1:CG1"/>
    <mergeCell ref="BV1:BW1"/>
    <mergeCell ref="BZ1:CA1"/>
    <mergeCell ref="CB1:CC1"/>
    <mergeCell ref="DJ1:DK1"/>
    <mergeCell ref="DR1:DS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AR1:AS1"/>
    <mergeCell ref="FP1:FQ1"/>
    <mergeCell ref="GP1:GQ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BX1:BY1"/>
    <mergeCell ref="EJ1:EK1"/>
    <mergeCell ref="AX1:AY1"/>
    <mergeCell ref="BJ1:BK1"/>
    <mergeCell ref="BL1:BM1"/>
    <mergeCell ref="MH1:MI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MB1:MC1"/>
    <mergeCell ref="LZ1:MA1"/>
    <mergeCell ref="LV1:LW1"/>
    <mergeCell ref="IZ1:JA1"/>
    <mergeCell ref="HX1:HY1"/>
    <mergeCell ref="HF1:HG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JR1:JS1"/>
    <mergeCell ref="MF1:MG1"/>
    <mergeCell ref="JP1:JQ1"/>
    <mergeCell ref="LL1:LM1"/>
    <mergeCell ref="LJ1:LK1"/>
    <mergeCell ref="LH1:LI1"/>
    <mergeCell ref="LT1:LU1"/>
    <mergeCell ref="LF1:LG1"/>
    <mergeCell ref="LR1:LS1"/>
    <mergeCell ref="LP1:LQ1"/>
    <mergeCell ref="LD1:LE1"/>
    <mergeCell ref="MD1:M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L33"/>
  <sheetViews>
    <sheetView zoomScaleNormal="100" workbookViewId="0">
      <pane xSplit="1" ySplit="1" topLeftCell="GR2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81640625" defaultRowHeight="10.5" x14ac:dyDescent="0.25"/>
  <cols>
    <col min="1" max="1" width="15" style="9" customWidth="1"/>
    <col min="2" max="25" width="10.1796875" style="9" hidden="1" customWidth="1"/>
    <col min="26" max="199" width="10.1796875" style="17" hidden="1" customWidth="1"/>
    <col min="200" max="242" width="10.1796875" style="17" customWidth="1"/>
    <col min="243" max="243" width="6.54296875" style="17" customWidth="1"/>
    <col min="244" max="244" width="10.1796875" style="17" customWidth="1"/>
    <col min="245" max="245" width="7.1796875" style="17" customWidth="1"/>
    <col min="246" max="246" width="10.1796875" style="17" customWidth="1"/>
    <col min="247" max="247" width="7.1796875" style="17" customWidth="1"/>
    <col min="248" max="248" width="10.1796875" style="17" customWidth="1"/>
    <col min="249" max="249" width="6.81640625" style="17" customWidth="1"/>
    <col min="250" max="250" width="10.1796875" style="17" customWidth="1"/>
    <col min="251" max="251" width="7.453125" style="17" customWidth="1"/>
    <col min="252" max="252" width="9.453125" style="17" bestFit="1" customWidth="1"/>
    <col min="253" max="253" width="3.81640625" style="17" bestFit="1" customWidth="1"/>
    <col min="254" max="254" width="9.453125" style="17" bestFit="1" customWidth="1"/>
    <col min="255" max="255" width="7.453125" style="17" customWidth="1"/>
    <col min="256" max="279" width="8.81640625" style="9"/>
    <col min="280" max="280" width="9.54296875" style="9" customWidth="1"/>
    <col min="281" max="305" width="8.81640625" style="9"/>
    <col min="306" max="306" width="8.81640625" style="9" customWidth="1"/>
    <col min="307" max="317" width="8.81640625" style="9"/>
    <col min="318" max="318" width="9.453125" style="9" bestFit="1" customWidth="1"/>
    <col min="319" max="319" width="8.81640625" style="9"/>
    <col min="320" max="320" width="9.453125" style="9" bestFit="1" customWidth="1"/>
    <col min="321" max="321" width="8.81640625" style="9"/>
    <col min="322" max="322" width="9.453125" style="9" bestFit="1" customWidth="1"/>
    <col min="323" max="325" width="8.81640625" style="9"/>
    <col min="326" max="327" width="9.1796875" style="9"/>
    <col min="328" max="345" width="8.81640625" style="9"/>
    <col min="346" max="346" width="9.54296875" style="9" customWidth="1"/>
    <col min="347" max="348" width="8.81640625" style="9"/>
    <col min="349" max="349" width="8.81640625" style="9" customWidth="1"/>
    <col min="350" max="368" width="8.81640625" style="9"/>
    <col min="369" max="369" width="15" style="9" customWidth="1"/>
    <col min="370" max="517" width="10.1796875" style="9" customWidth="1"/>
    <col min="518" max="624" width="8.81640625" style="9"/>
    <col min="625" max="625" width="15" style="9" customWidth="1"/>
    <col min="626" max="773" width="10.1796875" style="9" customWidth="1"/>
    <col min="774" max="880" width="8.81640625" style="9"/>
    <col min="881" max="881" width="15" style="9" customWidth="1"/>
    <col min="882" max="1029" width="10.1796875" style="9" customWidth="1"/>
    <col min="1030" max="1136" width="8.81640625" style="9"/>
    <col min="1137" max="1137" width="15" style="9" customWidth="1"/>
    <col min="1138" max="1285" width="10.1796875" style="9" customWidth="1"/>
    <col min="1286" max="1392" width="8.81640625" style="9"/>
    <col min="1393" max="1393" width="15" style="9" customWidth="1"/>
    <col min="1394" max="1541" width="10.1796875" style="9" customWidth="1"/>
    <col min="1542" max="1648" width="8.81640625" style="9"/>
    <col min="1649" max="1649" width="15" style="9" customWidth="1"/>
    <col min="1650" max="1797" width="10.1796875" style="9" customWidth="1"/>
    <col min="1798" max="1904" width="8.81640625" style="9"/>
    <col min="1905" max="1905" width="15" style="9" customWidth="1"/>
    <col min="1906" max="2053" width="10.1796875" style="9" customWidth="1"/>
    <col min="2054" max="2160" width="8.81640625" style="9"/>
    <col min="2161" max="2161" width="15" style="9" customWidth="1"/>
    <col min="2162" max="2309" width="10.1796875" style="9" customWidth="1"/>
    <col min="2310" max="2416" width="8.81640625" style="9"/>
    <col min="2417" max="2417" width="15" style="9" customWidth="1"/>
    <col min="2418" max="2565" width="10.1796875" style="9" customWidth="1"/>
    <col min="2566" max="2672" width="8.81640625" style="9"/>
    <col min="2673" max="2673" width="15" style="9" customWidth="1"/>
    <col min="2674" max="2821" width="10.1796875" style="9" customWidth="1"/>
    <col min="2822" max="2928" width="8.81640625" style="9"/>
    <col min="2929" max="2929" width="15" style="9" customWidth="1"/>
    <col min="2930" max="3077" width="10.1796875" style="9" customWidth="1"/>
    <col min="3078" max="3184" width="8.81640625" style="9"/>
    <col min="3185" max="3185" width="15" style="9" customWidth="1"/>
    <col min="3186" max="3333" width="10.1796875" style="9" customWidth="1"/>
    <col min="3334" max="3440" width="8.81640625" style="9"/>
    <col min="3441" max="3441" width="15" style="9" customWidth="1"/>
    <col min="3442" max="3589" width="10.1796875" style="9" customWidth="1"/>
    <col min="3590" max="3696" width="8.81640625" style="9"/>
    <col min="3697" max="3697" width="15" style="9" customWidth="1"/>
    <col min="3698" max="3845" width="10.1796875" style="9" customWidth="1"/>
    <col min="3846" max="3952" width="8.81640625" style="9"/>
    <col min="3953" max="3953" width="15" style="9" customWidth="1"/>
    <col min="3954" max="4101" width="10.1796875" style="9" customWidth="1"/>
    <col min="4102" max="4208" width="8.81640625" style="9"/>
    <col min="4209" max="4209" width="15" style="9" customWidth="1"/>
    <col min="4210" max="4357" width="10.1796875" style="9" customWidth="1"/>
    <col min="4358" max="4464" width="8.81640625" style="9"/>
    <col min="4465" max="4465" width="15" style="9" customWidth="1"/>
    <col min="4466" max="4613" width="10.1796875" style="9" customWidth="1"/>
    <col min="4614" max="4720" width="8.81640625" style="9"/>
    <col min="4721" max="4721" width="15" style="9" customWidth="1"/>
    <col min="4722" max="4869" width="10.1796875" style="9" customWidth="1"/>
    <col min="4870" max="4976" width="8.81640625" style="9"/>
    <col min="4977" max="4977" width="15" style="9" customWidth="1"/>
    <col min="4978" max="5125" width="10.1796875" style="9" customWidth="1"/>
    <col min="5126" max="5232" width="8.81640625" style="9"/>
    <col min="5233" max="5233" width="15" style="9" customWidth="1"/>
    <col min="5234" max="5381" width="10.1796875" style="9" customWidth="1"/>
    <col min="5382" max="5488" width="8.81640625" style="9"/>
    <col min="5489" max="5489" width="15" style="9" customWidth="1"/>
    <col min="5490" max="5637" width="10.1796875" style="9" customWidth="1"/>
    <col min="5638" max="5744" width="8.81640625" style="9"/>
    <col min="5745" max="5745" width="15" style="9" customWidth="1"/>
    <col min="5746" max="5893" width="10.1796875" style="9" customWidth="1"/>
    <col min="5894" max="6000" width="8.81640625" style="9"/>
    <col min="6001" max="6001" width="15" style="9" customWidth="1"/>
    <col min="6002" max="6149" width="10.1796875" style="9" customWidth="1"/>
    <col min="6150" max="6256" width="8.81640625" style="9"/>
    <col min="6257" max="6257" width="15" style="9" customWidth="1"/>
    <col min="6258" max="6405" width="10.1796875" style="9" customWidth="1"/>
    <col min="6406" max="6512" width="8.81640625" style="9"/>
    <col min="6513" max="6513" width="15" style="9" customWidth="1"/>
    <col min="6514" max="6661" width="10.1796875" style="9" customWidth="1"/>
    <col min="6662" max="6768" width="8.81640625" style="9"/>
    <col min="6769" max="6769" width="15" style="9" customWidth="1"/>
    <col min="6770" max="6917" width="10.1796875" style="9" customWidth="1"/>
    <col min="6918" max="7024" width="8.81640625" style="9"/>
    <col min="7025" max="7025" width="15" style="9" customWidth="1"/>
    <col min="7026" max="7173" width="10.1796875" style="9" customWidth="1"/>
    <col min="7174" max="7280" width="8.81640625" style="9"/>
    <col min="7281" max="7281" width="15" style="9" customWidth="1"/>
    <col min="7282" max="7429" width="10.1796875" style="9" customWidth="1"/>
    <col min="7430" max="7536" width="8.81640625" style="9"/>
    <col min="7537" max="7537" width="15" style="9" customWidth="1"/>
    <col min="7538" max="7685" width="10.1796875" style="9" customWidth="1"/>
    <col min="7686" max="7792" width="8.81640625" style="9"/>
    <col min="7793" max="7793" width="15" style="9" customWidth="1"/>
    <col min="7794" max="7941" width="10.1796875" style="9" customWidth="1"/>
    <col min="7942" max="8048" width="8.81640625" style="9"/>
    <col min="8049" max="8049" width="15" style="9" customWidth="1"/>
    <col min="8050" max="8197" width="10.1796875" style="9" customWidth="1"/>
    <col min="8198" max="8304" width="8.81640625" style="9"/>
    <col min="8305" max="8305" width="15" style="9" customWidth="1"/>
    <col min="8306" max="8453" width="10.1796875" style="9" customWidth="1"/>
    <col min="8454" max="8560" width="8.81640625" style="9"/>
    <col min="8561" max="8561" width="15" style="9" customWidth="1"/>
    <col min="8562" max="8709" width="10.1796875" style="9" customWidth="1"/>
    <col min="8710" max="8816" width="8.81640625" style="9"/>
    <col min="8817" max="8817" width="15" style="9" customWidth="1"/>
    <col min="8818" max="8965" width="10.1796875" style="9" customWidth="1"/>
    <col min="8966" max="9072" width="8.81640625" style="9"/>
    <col min="9073" max="9073" width="15" style="9" customWidth="1"/>
    <col min="9074" max="9221" width="10.1796875" style="9" customWidth="1"/>
    <col min="9222" max="9328" width="8.81640625" style="9"/>
    <col min="9329" max="9329" width="15" style="9" customWidth="1"/>
    <col min="9330" max="9477" width="10.1796875" style="9" customWidth="1"/>
    <col min="9478" max="9584" width="8.81640625" style="9"/>
    <col min="9585" max="9585" width="15" style="9" customWidth="1"/>
    <col min="9586" max="9733" width="10.1796875" style="9" customWidth="1"/>
    <col min="9734" max="9840" width="8.81640625" style="9"/>
    <col min="9841" max="9841" width="15" style="9" customWidth="1"/>
    <col min="9842" max="9989" width="10.1796875" style="9" customWidth="1"/>
    <col min="9990" max="10096" width="8.81640625" style="9"/>
    <col min="10097" max="10097" width="15" style="9" customWidth="1"/>
    <col min="10098" max="10245" width="10.1796875" style="9" customWidth="1"/>
    <col min="10246" max="10352" width="8.81640625" style="9"/>
    <col min="10353" max="10353" width="15" style="9" customWidth="1"/>
    <col min="10354" max="10501" width="10.1796875" style="9" customWidth="1"/>
    <col min="10502" max="10608" width="8.81640625" style="9"/>
    <col min="10609" max="10609" width="15" style="9" customWidth="1"/>
    <col min="10610" max="10757" width="10.1796875" style="9" customWidth="1"/>
    <col min="10758" max="10864" width="8.81640625" style="9"/>
    <col min="10865" max="10865" width="15" style="9" customWidth="1"/>
    <col min="10866" max="11013" width="10.1796875" style="9" customWidth="1"/>
    <col min="11014" max="11120" width="8.81640625" style="9"/>
    <col min="11121" max="11121" width="15" style="9" customWidth="1"/>
    <col min="11122" max="11269" width="10.1796875" style="9" customWidth="1"/>
    <col min="11270" max="11376" width="8.81640625" style="9"/>
    <col min="11377" max="11377" width="15" style="9" customWidth="1"/>
    <col min="11378" max="11525" width="10.1796875" style="9" customWidth="1"/>
    <col min="11526" max="11632" width="8.81640625" style="9"/>
    <col min="11633" max="11633" width="15" style="9" customWidth="1"/>
    <col min="11634" max="11781" width="10.1796875" style="9" customWidth="1"/>
    <col min="11782" max="11888" width="8.81640625" style="9"/>
    <col min="11889" max="11889" width="15" style="9" customWidth="1"/>
    <col min="11890" max="12037" width="10.1796875" style="9" customWidth="1"/>
    <col min="12038" max="12144" width="8.81640625" style="9"/>
    <col min="12145" max="12145" width="15" style="9" customWidth="1"/>
    <col min="12146" max="12293" width="10.1796875" style="9" customWidth="1"/>
    <col min="12294" max="12400" width="8.81640625" style="9"/>
    <col min="12401" max="12401" width="15" style="9" customWidth="1"/>
    <col min="12402" max="12549" width="10.1796875" style="9" customWidth="1"/>
    <col min="12550" max="12656" width="8.81640625" style="9"/>
    <col min="12657" max="12657" width="15" style="9" customWidth="1"/>
    <col min="12658" max="12805" width="10.1796875" style="9" customWidth="1"/>
    <col min="12806" max="12912" width="8.81640625" style="9"/>
    <col min="12913" max="12913" width="15" style="9" customWidth="1"/>
    <col min="12914" max="13061" width="10.1796875" style="9" customWidth="1"/>
    <col min="13062" max="13168" width="8.81640625" style="9"/>
    <col min="13169" max="13169" width="15" style="9" customWidth="1"/>
    <col min="13170" max="13317" width="10.1796875" style="9" customWidth="1"/>
    <col min="13318" max="13424" width="8.81640625" style="9"/>
    <col min="13425" max="13425" width="15" style="9" customWidth="1"/>
    <col min="13426" max="13573" width="10.1796875" style="9" customWidth="1"/>
    <col min="13574" max="13680" width="8.81640625" style="9"/>
    <col min="13681" max="13681" width="15" style="9" customWidth="1"/>
    <col min="13682" max="13829" width="10.1796875" style="9" customWidth="1"/>
    <col min="13830" max="13936" width="8.81640625" style="9"/>
    <col min="13937" max="13937" width="15" style="9" customWidth="1"/>
    <col min="13938" max="14085" width="10.1796875" style="9" customWidth="1"/>
    <col min="14086" max="14192" width="8.81640625" style="9"/>
    <col min="14193" max="14193" width="15" style="9" customWidth="1"/>
    <col min="14194" max="14341" width="10.1796875" style="9" customWidth="1"/>
    <col min="14342" max="14448" width="8.81640625" style="9"/>
    <col min="14449" max="14449" width="15" style="9" customWidth="1"/>
    <col min="14450" max="14597" width="10.1796875" style="9" customWidth="1"/>
    <col min="14598" max="14704" width="8.81640625" style="9"/>
    <col min="14705" max="14705" width="15" style="9" customWidth="1"/>
    <col min="14706" max="14853" width="10.1796875" style="9" customWidth="1"/>
    <col min="14854" max="14960" width="8.81640625" style="9"/>
    <col min="14961" max="14961" width="15" style="9" customWidth="1"/>
    <col min="14962" max="15109" width="10.1796875" style="9" customWidth="1"/>
    <col min="15110" max="15216" width="8.81640625" style="9"/>
    <col min="15217" max="15217" width="15" style="9" customWidth="1"/>
    <col min="15218" max="15365" width="10.1796875" style="9" customWidth="1"/>
    <col min="15366" max="15472" width="8.81640625" style="9"/>
    <col min="15473" max="15473" width="15" style="9" customWidth="1"/>
    <col min="15474" max="15621" width="10.1796875" style="9" customWidth="1"/>
    <col min="15622" max="15728" width="8.81640625" style="9"/>
    <col min="15729" max="15729" width="15" style="9" customWidth="1"/>
    <col min="15730" max="15877" width="10.1796875" style="9" customWidth="1"/>
    <col min="15878" max="15984" width="8.81640625" style="9"/>
    <col min="15985" max="15985" width="15" style="9" customWidth="1"/>
    <col min="15986" max="16133" width="10.1796875" style="9" customWidth="1"/>
    <col min="16134" max="16240" width="8.81640625" style="9"/>
    <col min="16241" max="16241" width="15" style="9" customWidth="1"/>
    <col min="16242" max="16384" width="10.1796875" style="9" customWidth="1"/>
  </cols>
  <sheetData>
    <row r="1" spans="1:350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6" t="s">
        <v>67</v>
      </c>
      <c r="MI1" s="57"/>
    </row>
    <row r="2" spans="1:350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38" t="s">
        <v>18</v>
      </c>
      <c r="MI2" s="39" t="s">
        <v>19</v>
      </c>
    </row>
    <row r="3" spans="1:350" ht="14.5" x14ac:dyDescent="0.35">
      <c r="A3" s="14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4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1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1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7">
        <v>1063900</v>
      </c>
      <c r="MA3" s="7">
        <f>LZ3/INDEX(exchange_rates10,MATCH('Non-Food Items CMB'!$A3,Exch_regions1,0),MATCH('Non-Food Items CMB'!LZ$1,exch_month13,0))</f>
        <v>40.919230769230772</v>
      </c>
      <c r="MB3" s="7">
        <v>1046900</v>
      </c>
      <c r="MC3" s="7">
        <f>MB3/INDEX(exchange_rates11,MATCH('Non-Food Items CMB'!$A3,Exch_regions1,0),MATCH('Non-Food Items CMB'!MB$1,exch_month14,0))</f>
        <v>40.265384615384619</v>
      </c>
      <c r="MD3" s="7">
        <v>1271258.3333333333</v>
      </c>
      <c r="ME3" s="7">
        <f>MD3/INDEX(exchange_rates12,MATCH('Non-Food Items CMB'!$A3,Exch_regions1,0),MATCH('Non-Food Items CMB'!MD$1,exch_month15,0))</f>
        <v>48.894551282051282</v>
      </c>
      <c r="MF3" s="7">
        <v>1268983.3333333333</v>
      </c>
      <c r="MG3" s="7">
        <f>MD3/INDEX(exchange_rates13,MATCH('Non-Food Items CMB'!$A3,Exch_regions1,0),MATCH('Non-Food Items CMB'!MF$1,exch_month16,0))</f>
        <v>48.894551282051282</v>
      </c>
      <c r="MH3" s="40">
        <f>AVERAGE(HP3,IN3,JL3,KJ3,LH3)</f>
        <v>951330</v>
      </c>
      <c r="MI3" s="40">
        <f>AVERAGE(HQ3,IO3,JM3,KK3,LI3)</f>
        <v>37.413341555002873</v>
      </c>
      <c r="MK3" s="6"/>
      <c r="ML3" s="37"/>
    </row>
    <row r="4" spans="1:350" ht="14.5" x14ac:dyDescent="0.35">
      <c r="A4" s="14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4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1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1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7">
        <v>989750</v>
      </c>
      <c r="MA4" s="7">
        <f>LZ4/INDEX(exchange_rates10,MATCH('Non-Food Items CMB'!$A4,Exch_regions1,0),MATCH('Non-Food Items CMB'!LZ$1,exch_month13,0))</f>
        <v>27.493055555555557</v>
      </c>
      <c r="MB4" s="7">
        <v>1000750</v>
      </c>
      <c r="MC4" s="7">
        <f>MB4/INDEX(exchange_rates11,MATCH('Non-Food Items CMB'!$A4,Exch_regions1,0),MATCH('Non-Food Items CMB'!MB$1,exch_month14,0))</f>
        <v>27.798611111111111</v>
      </c>
      <c r="MD4" s="7">
        <v>998750</v>
      </c>
      <c r="ME4" s="7">
        <f>MD4/INDEX(exchange_rates12,MATCH('Non-Food Items CMB'!$A4,Exch_regions1,0),MATCH('Non-Food Items CMB'!MD$1,exch_month15,0))</f>
        <v>27.551724137931036</v>
      </c>
      <c r="MF4" s="7">
        <v>1021375</v>
      </c>
      <c r="MG4" s="7">
        <f>MD4/INDEX(exchange_rates13,MATCH('Non-Food Items CMB'!$A4,Exch_regions1,0),MATCH('Non-Food Items CMB'!MF$1,exch_month16,0))</f>
        <v>27.743055555555557</v>
      </c>
      <c r="MH4" s="40">
        <f t="shared" ref="MH4:MI20" si="73">AVERAGE(HP4,IN4,JL4,KJ4,LH4)</f>
        <v>907550</v>
      </c>
      <c r="MI4" s="40">
        <f t="shared" si="73"/>
        <v>27.285123426448127</v>
      </c>
      <c r="MK4" s="6"/>
      <c r="ML4" s="37"/>
    </row>
    <row r="5" spans="1:350" ht="14.5" x14ac:dyDescent="0.35">
      <c r="A5" s="14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4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1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1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7">
        <v>1450994</v>
      </c>
      <c r="MA5" s="7">
        <f>LZ5/INDEX(exchange_rates10,MATCH('Non-Food Items CMB'!$A5,Exch_regions1,0),MATCH('Non-Food Items CMB'!LZ$1,exch_month13,0))</f>
        <v>34.547476190476189</v>
      </c>
      <c r="MB5" s="7">
        <v>1453000</v>
      </c>
      <c r="MC5" s="7">
        <f>MB5/INDEX(exchange_rates11,MATCH('Non-Food Items CMB'!$A5,Exch_regions1,0),MATCH('Non-Food Items CMB'!MB$1,exch_month14,0))</f>
        <v>34.595238095238095</v>
      </c>
      <c r="MD5" s="7">
        <v>1444344</v>
      </c>
      <c r="ME5" s="7">
        <f>MD5/INDEX(exchange_rates12,MATCH('Non-Food Items CMB'!$A5,Exch_regions1,0),MATCH('Non-Food Items CMB'!MD$1,exch_month15,0))</f>
        <v>34.389142857142858</v>
      </c>
      <c r="MF5" s="7">
        <v>1447837.5</v>
      </c>
      <c r="MG5" s="7">
        <f>MD5/INDEX(exchange_rates13,MATCH('Non-Food Items CMB'!$A5,Exch_regions1,0),MATCH('Non-Food Items CMB'!MF$1,exch_month16,0))</f>
        <v>34.389142857142858</v>
      </c>
      <c r="MH5" s="40">
        <f t="shared" si="73"/>
        <v>1256608.8500000001</v>
      </c>
      <c r="MI5" s="40">
        <f t="shared" si="73"/>
        <v>30.916399534278735</v>
      </c>
      <c r="MK5" s="6"/>
      <c r="ML5" s="37"/>
    </row>
    <row r="6" spans="1:350" ht="14.5" x14ac:dyDescent="0.35">
      <c r="A6" s="14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4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1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1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7">
        <v>2903300</v>
      </c>
      <c r="MA6" s="7">
        <f>LZ6/INDEX(exchange_rates10,MATCH('Non-Food Items CMB'!$A6,Exch_regions1,0),MATCH('Non-Food Items CMB'!LZ$1,exch_month13,0))</f>
        <v>69.126190476190473</v>
      </c>
      <c r="MB6" s="7">
        <v>2913850</v>
      </c>
      <c r="MC6" s="7">
        <f>MB6/INDEX(exchange_rates11,MATCH('Non-Food Items CMB'!$A6,Exch_regions1,0),MATCH('Non-Food Items CMB'!MB$1,exch_month14,0))</f>
        <v>69.377380952380946</v>
      </c>
      <c r="MD6" s="7">
        <v>2981850</v>
      </c>
      <c r="ME6" s="7">
        <f>MD6/INDEX(exchange_rates12,MATCH('Non-Food Items CMB'!$A6,Exch_regions1,0),MATCH('Non-Food Items CMB'!MD$1,exch_month15,0))</f>
        <v>70.996428571428567</v>
      </c>
      <c r="MF6" s="7">
        <v>3074750</v>
      </c>
      <c r="MG6" s="7">
        <f>MD6/INDEX(exchange_rates13,MATCH('Non-Food Items CMB'!$A6,Exch_regions1,0),MATCH('Non-Food Items CMB'!MF$1,exch_month16,0))</f>
        <v>70.996428571428567</v>
      </c>
      <c r="MH6" s="40">
        <f t="shared" si="73"/>
        <v>2661525</v>
      </c>
      <c r="MI6" s="40">
        <f t="shared" si="73"/>
        <v>64.271367753850626</v>
      </c>
      <c r="MK6" s="6"/>
      <c r="ML6" s="37"/>
    </row>
    <row r="7" spans="1:350" ht="14.5" x14ac:dyDescent="0.35">
      <c r="A7" s="14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4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1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1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7">
        <v>2682000</v>
      </c>
      <c r="MA7" s="7">
        <f>LZ7/INDEX(exchange_rates10,MATCH('Non-Food Items CMB'!$A7,Exch_regions1,0),MATCH('Non-Food Items CMB'!LZ$1,exch_month13,0))</f>
        <v>67.05</v>
      </c>
      <c r="MB7" s="7">
        <v>2806479.5</v>
      </c>
      <c r="MC7" s="7">
        <f>MB7/INDEX(exchange_rates11,MATCH('Non-Food Items CMB'!$A7,Exch_regions1,0),MATCH('Non-Food Items CMB'!MB$1,exch_month14,0))</f>
        <v>70.161987499999995</v>
      </c>
      <c r="MD7" s="7">
        <v>2562200</v>
      </c>
      <c r="ME7" s="7">
        <f>MD7/INDEX(exchange_rates12,MATCH('Non-Food Items CMB'!$A7,Exch_regions1,0),MATCH('Non-Food Items CMB'!MD$1,exch_month15,0))</f>
        <v>64.055000000000007</v>
      </c>
      <c r="MF7" s="7">
        <v>2561000</v>
      </c>
      <c r="MG7" s="7">
        <f>MD7/INDEX(exchange_rates13,MATCH('Non-Food Items CMB'!$A7,Exch_regions1,0),MATCH('Non-Food Items CMB'!MF$1,exch_month16,0))</f>
        <v>64.055000000000007</v>
      </c>
      <c r="MH7" s="40">
        <f t="shared" si="73"/>
        <v>2536325</v>
      </c>
      <c r="MI7" s="40">
        <f t="shared" si="73"/>
        <v>65.988185483870964</v>
      </c>
      <c r="MK7" s="6"/>
      <c r="ML7" s="37"/>
    </row>
    <row r="8" spans="1:350" ht="14.5" x14ac:dyDescent="0.35">
      <c r="A8" s="14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4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1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1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7">
        <v>4254750</v>
      </c>
      <c r="MA8" s="7">
        <f>LZ8/INDEX(exchange_rates10,MATCH('Non-Food Items CMB'!$A8,Exch_regions1,0),MATCH('Non-Food Items CMB'!LZ$1,exch_month13,0))</f>
        <v>101.30357142857143</v>
      </c>
      <c r="MB8" s="7">
        <v>4286250</v>
      </c>
      <c r="MC8" s="7">
        <f>MB8/INDEX(exchange_rates11,MATCH('Non-Food Items CMB'!$A8,Exch_regions1,0),MATCH('Non-Food Items CMB'!MB$1,exch_month14,0))</f>
        <v>102.05357142857143</v>
      </c>
      <c r="MD8" s="7">
        <v>4144500</v>
      </c>
      <c r="ME8" s="7">
        <f>MD8/INDEX(exchange_rates12,MATCH('Non-Food Items CMB'!$A8,Exch_regions1,0),MATCH('Non-Food Items CMB'!MD$1,exch_month15,0))</f>
        <v>98.678571428571431</v>
      </c>
      <c r="MF8" s="7">
        <v>4131000</v>
      </c>
      <c r="MG8" s="7">
        <f>MD8/INDEX(exchange_rates13,MATCH('Non-Food Items CMB'!$A8,Exch_regions1,0),MATCH('Non-Food Items CMB'!MF$1,exch_month16,0))</f>
        <v>98.678571428571431</v>
      </c>
      <c r="MH8" s="40">
        <f t="shared" si="73"/>
        <v>2921173.5353071624</v>
      </c>
      <c r="MI8" s="40">
        <f t="shared" si="73"/>
        <v>71.492594735262642</v>
      </c>
      <c r="MK8" s="6"/>
      <c r="ML8" s="37"/>
    </row>
    <row r="9" spans="1:350" ht="14.5" x14ac:dyDescent="0.35">
      <c r="A9" s="14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4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1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1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7">
        <v>689817</v>
      </c>
      <c r="MA9" s="7">
        <f>LZ9/INDEX(exchange_rates10,MATCH('Non-Food Items CMB'!$A9,Exch_regions1,0),MATCH('Non-Food Items CMB'!LZ$1,exch_month13,0))</f>
        <v>70.808560870457811</v>
      </c>
      <c r="MB9" s="7">
        <v>687880</v>
      </c>
      <c r="MC9" s="7">
        <f>MB9/INDEX(exchange_rates11,MATCH('Non-Food Items CMB'!$A9,Exch_regions1,0),MATCH('Non-Food Items CMB'!MB$1,exch_month14,0))</f>
        <v>69.133668341708542</v>
      </c>
      <c r="MD9" s="7">
        <v>657000</v>
      </c>
      <c r="ME9" s="7">
        <f>MD9/INDEX(exchange_rates12,MATCH('Non-Food Items CMB'!$A9,Exch_regions1,0),MATCH('Non-Food Items CMB'!MD$1,exch_month15,0))</f>
        <v>62.333965844402279</v>
      </c>
      <c r="MF9" s="7">
        <v>649000</v>
      </c>
      <c r="MG9" s="7">
        <f>MD9/INDEX(exchange_rates13,MATCH('Non-Food Items CMB'!$A9,Exch_regions1,0),MATCH('Non-Food Items CMB'!MF$1,exch_month16,0))</f>
        <v>65.7</v>
      </c>
      <c r="MH9" s="40">
        <f t="shared" si="73"/>
        <v>442495.5</v>
      </c>
      <c r="MI9" s="40">
        <f t="shared" si="73"/>
        <v>51.036675590699993</v>
      </c>
      <c r="MK9" s="6"/>
      <c r="ML9" s="37"/>
    </row>
    <row r="10" spans="1:350" ht="14.5" x14ac:dyDescent="0.35">
      <c r="A10" s="14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4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1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1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7">
        <v>438150</v>
      </c>
      <c r="MA10" s="7">
        <f>LZ10/INDEX(exchange_rates10,MATCH('Non-Food Items CMB'!$A10,Exch_regions1,0),MATCH('Non-Food Items CMB'!LZ$1,exch_month13,0))</f>
        <v>43.597014925373138</v>
      </c>
      <c r="MB10" s="7">
        <v>438359.75</v>
      </c>
      <c r="MC10" s="7">
        <f>MB10/INDEX(exchange_rates11,MATCH('Non-Food Items CMB'!$A10,Exch_regions1,0),MATCH('Non-Food Items CMB'!MB$1,exch_month14,0))</f>
        <v>43.950245638660519</v>
      </c>
      <c r="MD10" s="7">
        <v>446750</v>
      </c>
      <c r="ME10" s="7">
        <f>MD10/INDEX(exchange_rates12,MATCH('Non-Food Items CMB'!$A10,Exch_regions1,0),MATCH('Non-Food Items CMB'!MD$1,exch_month15,0))</f>
        <v>44.674999999999997</v>
      </c>
      <c r="MF10" s="7">
        <v>449000</v>
      </c>
      <c r="MG10" s="7">
        <f>MD10/INDEX(exchange_rates13,MATCH('Non-Food Items CMB'!$A10,Exch_regions1,0),MATCH('Non-Food Items CMB'!MF$1,exch_month16,0))</f>
        <v>43.060240963855421</v>
      </c>
      <c r="MH10" s="40">
        <f t="shared" si="73"/>
        <v>331400</v>
      </c>
      <c r="MI10" s="40">
        <f t="shared" si="73"/>
        <v>38.430745793883567</v>
      </c>
      <c r="MK10" s="6"/>
      <c r="ML10" s="37"/>
    </row>
    <row r="11" spans="1:350" ht="14.5" x14ac:dyDescent="0.35">
      <c r="A11" s="14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4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1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1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7">
        <v>696193.75</v>
      </c>
      <c r="MA11" s="7">
        <f>LZ11/INDEX(exchange_rates10,MATCH('Non-Food Items CMB'!$A11,Exch_regions1,0),MATCH('Non-Food Items CMB'!LZ$1,exch_month13,0))</f>
        <v>71.040178571428569</v>
      </c>
      <c r="MB11" s="7">
        <v>695234.5</v>
      </c>
      <c r="MC11" s="7">
        <f>MB11/INDEX(exchange_rates11,MATCH('Non-Food Items CMB'!$A11,Exch_regions1,0),MATCH('Non-Food Items CMB'!MB$1,exch_month14,0))</f>
        <v>71.265901286453797</v>
      </c>
      <c r="MD11" s="7">
        <v>643800</v>
      </c>
      <c r="ME11" s="7">
        <f>MD11/INDEX(exchange_rates12,MATCH('Non-Food Items CMB'!$A11,Exch_regions1,0),MATCH('Non-Food Items CMB'!MD$1,exch_month15,0))</f>
        <v>63.024963289280471</v>
      </c>
      <c r="MF11" s="7">
        <v>641406.25</v>
      </c>
      <c r="MG11" s="7">
        <f>MD11/INDEX(exchange_rates13,MATCH('Non-Food Items CMB'!$A11,Exch_regions1,0),MATCH('Non-Food Items CMB'!MF$1,exch_month16,0))</f>
        <v>64.38</v>
      </c>
      <c r="MH11" s="40">
        <f t="shared" si="73"/>
        <v>453345.25</v>
      </c>
      <c r="MI11" s="40">
        <f t="shared" si="73"/>
        <v>52.417656669427949</v>
      </c>
      <c r="MK11" s="6"/>
      <c r="ML11" s="37"/>
    </row>
    <row r="12" spans="1:350" ht="14.5" x14ac:dyDescent="0.35">
      <c r="A12" s="14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4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1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1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7">
        <v>769844.4444444445</v>
      </c>
      <c r="MA12" s="7">
        <f>LZ12/INDEX(exchange_rates10,MATCH('Non-Food Items CMB'!$A12,Exch_regions1,0),MATCH('Non-Food Items CMB'!LZ$1,exch_month13,0))</f>
        <v>27.659081836327349</v>
      </c>
      <c r="MB12" s="7">
        <v>772033</v>
      </c>
      <c r="MC12" s="7">
        <f>MB12/INDEX(exchange_rates11,MATCH('Non-Food Items CMB'!$A12,Exch_regions1,0),MATCH('Non-Food Items CMB'!MB$1,exch_month14,0))</f>
        <v>27.737712574850299</v>
      </c>
      <c r="MD12" s="7">
        <v>737611.11103333335</v>
      </c>
      <c r="ME12" s="7">
        <f>MD12/INDEX(exchange_rates12,MATCH('Non-Food Items CMB'!$A12,Exch_regions1,0),MATCH('Non-Food Items CMB'!MD$1,exch_month15,0))</f>
        <v>26.34325396547619</v>
      </c>
      <c r="MF12" s="7">
        <v>723033.33333333337</v>
      </c>
      <c r="MG12" s="7">
        <f>MD12/INDEX(exchange_rates13,MATCH('Non-Food Items CMB'!$A12,Exch_regions1,0),MATCH('Non-Food Items CMB'!MF$1,exch_month16,0))</f>
        <v>26.34325396547619</v>
      </c>
      <c r="MH12" s="40">
        <f t="shared" si="73"/>
        <v>899958.33333333337</v>
      </c>
      <c r="MI12" s="40">
        <f t="shared" si="73"/>
        <v>30.83534097606044</v>
      </c>
      <c r="MK12" s="6"/>
      <c r="ML12" s="37"/>
    </row>
    <row r="13" spans="1:350" ht="14.5" x14ac:dyDescent="0.35">
      <c r="A13" s="14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4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1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1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7">
        <v>964166.66666666663</v>
      </c>
      <c r="MA13" s="7">
        <f>LZ13/INDEX(exchange_rates10,MATCH('Non-Food Items CMB'!$A13,Exch_regions1,0),MATCH('Non-Food Items CMB'!LZ$1,exch_month13,0))</f>
        <v>34.744744744744743</v>
      </c>
      <c r="MB13" s="7">
        <v>967917.66666666663</v>
      </c>
      <c r="MC13" s="7">
        <f>MB13/INDEX(exchange_rates11,MATCH('Non-Food Items CMB'!$A13,Exch_regions1,0),MATCH('Non-Food Items CMB'!MB$1,exch_month14,0))</f>
        <v>34.605153078857363</v>
      </c>
      <c r="MD13" s="7">
        <v>991266.66666666663</v>
      </c>
      <c r="ME13" s="7">
        <f>MD13/INDEX(exchange_rates12,MATCH('Non-Food Items CMB'!$A13,Exch_regions1,0),MATCH('Non-Food Items CMB'!MD$1,exch_month15,0))</f>
        <v>34.985882352941175</v>
      </c>
      <c r="MF13" s="7">
        <v>967950</v>
      </c>
      <c r="MG13" s="7">
        <f>MD13/INDEX(exchange_rates13,MATCH('Non-Food Items CMB'!$A13,Exch_regions1,0),MATCH('Non-Food Items CMB'!MF$1,exch_month16,0))</f>
        <v>34.579069767441858</v>
      </c>
      <c r="MH13" s="40">
        <f t="shared" si="73"/>
        <v>871001.66666666674</v>
      </c>
      <c r="MI13" s="40">
        <f t="shared" si="73"/>
        <v>33.0401761364271</v>
      </c>
      <c r="MK13" s="6"/>
      <c r="ML13" s="37"/>
    </row>
    <row r="14" spans="1:350" ht="14.5" x14ac:dyDescent="0.35">
      <c r="A14" s="14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4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1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1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7">
        <v>1120866.6666666667</v>
      </c>
      <c r="MA14" s="7">
        <f>LZ14/INDEX(exchange_rates10,MATCH('Non-Food Items CMB'!$A14,Exch_regions1,0),MATCH('Non-Food Items CMB'!LZ$1,exch_month13,0))</f>
        <v>39.1</v>
      </c>
      <c r="MB14" s="7">
        <v>1112873.5</v>
      </c>
      <c r="MC14" s="7">
        <f>MB14/INDEX(exchange_rates11,MATCH('Non-Food Items CMB'!$A14,Exch_regions1,0),MATCH('Non-Food Items CMB'!MB$1,exch_month14,0))</f>
        <v>38.474451166810717</v>
      </c>
      <c r="MD14" s="7">
        <v>1090475</v>
      </c>
      <c r="ME14" s="7">
        <f>MD14/INDEX(exchange_rates12,MATCH('Non-Food Items CMB'!$A14,Exch_regions1,0),MATCH('Non-Food Items CMB'!MD$1,exch_month15,0))</f>
        <v>38.061954624781848</v>
      </c>
      <c r="MF14" s="7">
        <v>1072187.5</v>
      </c>
      <c r="MG14" s="7">
        <f>MD14/INDEX(exchange_rates13,MATCH('Non-Food Items CMB'!$A14,Exch_regions1,0),MATCH('Non-Food Items CMB'!MF$1,exch_month16,0))</f>
        <v>37.602586206896554</v>
      </c>
      <c r="MH14" s="40">
        <f t="shared" si="73"/>
        <v>879327.5</v>
      </c>
      <c r="MI14" s="40">
        <f t="shared" si="73"/>
        <v>33.182830404850208</v>
      </c>
      <c r="MK14" s="6"/>
      <c r="ML14" s="37"/>
    </row>
    <row r="15" spans="1:350" ht="14.5" x14ac:dyDescent="0.35">
      <c r="A15" s="14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4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1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1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7">
        <v>852000</v>
      </c>
      <c r="MA15" s="7">
        <f>LZ15/INDEX(exchange_rates10,MATCH('Non-Food Items CMB'!$A15,Exch_regions1,0),MATCH('Non-Food Items CMB'!LZ$1,exch_month13,0))</f>
        <v>31.910112359550563</v>
      </c>
      <c r="MB15" s="7">
        <v>874500</v>
      </c>
      <c r="MC15" s="7">
        <f>MB15/INDEX(exchange_rates11,MATCH('Non-Food Items CMB'!$A15,Exch_regions1,0),MATCH('Non-Food Items CMB'!MB$1,exch_month14,0))</f>
        <v>32.752808988764045</v>
      </c>
      <c r="MD15" s="7">
        <v>859500</v>
      </c>
      <c r="ME15" s="7">
        <f>MD15/INDEX(exchange_rates12,MATCH('Non-Food Items CMB'!$A15,Exch_regions1,0),MATCH('Non-Food Items CMB'!MD$1,exch_month15,0))</f>
        <v>32.19101123595506</v>
      </c>
      <c r="MF15" s="7">
        <v>859500</v>
      </c>
      <c r="MG15" s="7">
        <f>MD15/INDEX(exchange_rates13,MATCH('Non-Food Items CMB'!$A15,Exch_regions1,0),MATCH('Non-Food Items CMB'!MF$1,exch_month16,0))</f>
        <v>32.19101123595506</v>
      </c>
      <c r="MH15" s="40">
        <f t="shared" si="73"/>
        <v>797350</v>
      </c>
      <c r="MI15" s="40">
        <f t="shared" si="73"/>
        <v>30.761587202509951</v>
      </c>
      <c r="MK15" s="6"/>
      <c r="ML15" s="37"/>
    </row>
    <row r="16" spans="1:350" ht="14.5" x14ac:dyDescent="0.35">
      <c r="A16" s="14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4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1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1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7">
        <v>988850</v>
      </c>
      <c r="MA16" s="7">
        <f>LZ16/INDEX(exchange_rates10,MATCH('Non-Food Items CMB'!$A16,Exch_regions1,0),MATCH('Non-Food Items CMB'!LZ$1,exch_month13,0))</f>
        <v>34.757469244288224</v>
      </c>
      <c r="MB16" s="7">
        <v>984606.4</v>
      </c>
      <c r="MC16" s="7">
        <f>MB16/INDEX(exchange_rates11,MATCH('Non-Food Items CMB'!$A16,Exch_regions1,0),MATCH('Non-Food Items CMB'!MB$1,exch_month14,0))</f>
        <v>34.682917206785774</v>
      </c>
      <c r="MD16" s="7">
        <v>854340</v>
      </c>
      <c r="ME16" s="7">
        <f>MD16/INDEX(exchange_rates12,MATCH('Non-Food Items CMB'!$A16,Exch_regions1,0),MATCH('Non-Food Items CMB'!MD$1,exch_month15,0))</f>
        <v>29.84593886462882</v>
      </c>
      <c r="MF16" s="7">
        <v>848900</v>
      </c>
      <c r="MG16" s="7">
        <f>MD16/INDEX(exchange_rates13,MATCH('Non-Food Items CMB'!$A16,Exch_regions1,0),MATCH('Non-Food Items CMB'!MF$1,exch_month16,0))</f>
        <v>29.748509249183897</v>
      </c>
      <c r="MH16" s="40">
        <f t="shared" si="73"/>
        <v>839390</v>
      </c>
      <c r="MI16" s="40">
        <f t="shared" si="73"/>
        <v>31.15537630758714</v>
      </c>
      <c r="MK16" s="6"/>
      <c r="ML16" s="37"/>
    </row>
    <row r="17" spans="1:350" ht="14.5" x14ac:dyDescent="0.35">
      <c r="A17" s="14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4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1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1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7">
        <v>775750</v>
      </c>
      <c r="MA17" s="7">
        <f>LZ17/INDEX(exchange_rates10,MATCH('Non-Food Items CMB'!$A17,Exch_regions1,0),MATCH('Non-Food Items CMB'!LZ$1,exch_month13,0))</f>
        <v>27.219298245614034</v>
      </c>
      <c r="MB17" s="7">
        <v>778544</v>
      </c>
      <c r="MC17" s="7">
        <f>MB17/INDEX(exchange_rates11,MATCH('Non-Food Items CMB'!$A17,Exch_regions1,0),MATCH('Non-Food Items CMB'!MB$1,exch_month14,0))</f>
        <v>27.338676686184829</v>
      </c>
      <c r="MD17" s="7">
        <v>806300</v>
      </c>
      <c r="ME17" s="7">
        <f>MD17/INDEX(exchange_rates12,MATCH('Non-Food Items CMB'!$A17,Exch_regions1,0),MATCH('Non-Food Items CMB'!MD$1,exch_month15,0))</f>
        <v>29.055855855855857</v>
      </c>
      <c r="MF17" s="7">
        <v>811124.5</v>
      </c>
      <c r="MG17" s="7">
        <f>MD17/INDEX(exchange_rates13,MATCH('Non-Food Items CMB'!$A17,Exch_regions1,0),MATCH('Non-Food Items CMB'!MF$1,exch_month16,0))</f>
        <v>28.925560538116592</v>
      </c>
      <c r="MH17" s="40">
        <f t="shared" si="73"/>
        <v>723958.65</v>
      </c>
      <c r="MI17" s="40">
        <f t="shared" si="73"/>
        <v>27.397391433366089</v>
      </c>
      <c r="MK17" s="6"/>
      <c r="ML17" s="37"/>
    </row>
    <row r="18" spans="1:350" ht="14.5" x14ac:dyDescent="0.35">
      <c r="A18" s="14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4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1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1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7">
        <v>781458.33333333337</v>
      </c>
      <c r="MA18" s="7">
        <f>LZ18/INDEX(exchange_rates10,MATCH('Non-Food Items CMB'!$A18,Exch_regions1,0),MATCH('Non-Food Items CMB'!LZ$1,exch_month13,0))</f>
        <v>27.133969907407408</v>
      </c>
      <c r="MB18" s="7">
        <v>762074</v>
      </c>
      <c r="MC18" s="7">
        <f>MB18/INDEX(exchange_rates11,MATCH('Non-Food Items CMB'!$A18,Exch_regions1,0),MATCH('Non-Food Items CMB'!MB$1,exch_month14,0))</f>
        <v>26.458759128311364</v>
      </c>
      <c r="MD18" s="7">
        <v>737900</v>
      </c>
      <c r="ME18" s="7">
        <f>MD18/INDEX(exchange_rates12,MATCH('Non-Food Items CMB'!$A18,Exch_regions1,0),MATCH('Non-Food Items CMB'!MD$1,exch_month15,0))</f>
        <v>25.591907514450867</v>
      </c>
      <c r="MF18" s="7">
        <v>756250</v>
      </c>
      <c r="MG18" s="7">
        <f>MD18/INDEX(exchange_rates13,MATCH('Non-Food Items CMB'!$A18,Exch_regions1,0),MATCH('Non-Food Items CMB'!MF$1,exch_month16,0))</f>
        <v>25.591907514450867</v>
      </c>
      <c r="MH18" s="40">
        <f t="shared" si="73"/>
        <v>805103.33333333337</v>
      </c>
      <c r="MI18" s="40">
        <f t="shared" si="73"/>
        <v>29.871767008162305</v>
      </c>
      <c r="MK18" s="6"/>
      <c r="ML18" s="37"/>
    </row>
    <row r="19" spans="1:350" ht="14.5" x14ac:dyDescent="0.35">
      <c r="A19" s="14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4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1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1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7">
        <v>916250</v>
      </c>
      <c r="MA19" s="7">
        <f>LZ19/INDEX(exchange_rates10,MATCH('Non-Food Items CMB'!$A19,Exch_regions1,0),MATCH('Non-Food Items CMB'!LZ$1,exch_month13,0))</f>
        <v>31.594827586206897</v>
      </c>
      <c r="MB19" s="7">
        <v>919433</v>
      </c>
      <c r="MC19" s="7">
        <f>MB19/INDEX(exchange_rates11,MATCH('Non-Food Items CMB'!$A19,Exch_regions1,0),MATCH('Non-Food Items CMB'!MB$1,exch_month14,0))</f>
        <v>32.260807017543861</v>
      </c>
      <c r="MD19" s="7">
        <v>887850</v>
      </c>
      <c r="ME19" s="7">
        <f>MD19/INDEX(exchange_rates12,MATCH('Non-Food Items CMB'!$A19,Exch_regions1,0),MATCH('Non-Food Items CMB'!MD$1,exch_month15,0))</f>
        <v>29.350413223140496</v>
      </c>
      <c r="MF19" s="7">
        <v>861187</v>
      </c>
      <c r="MG19" s="7">
        <f>MD19/INDEX(exchange_rates13,MATCH('Non-Food Items CMB'!$A19,Exch_regions1,0),MATCH('Non-Food Items CMB'!MF$1,exch_month16,0))</f>
        <v>29.350413223140496</v>
      </c>
      <c r="MH19" s="40">
        <f t="shared" si="73"/>
        <v>848272.3</v>
      </c>
      <c r="MI19" s="40">
        <f t="shared" si="73"/>
        <v>31.737912027443684</v>
      </c>
      <c r="MK19" s="6"/>
      <c r="ML19" s="37"/>
    </row>
    <row r="20" spans="1:350" ht="14.5" x14ac:dyDescent="0.35">
      <c r="A20" s="28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5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1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1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7">
        <v>1182385.8888888888</v>
      </c>
      <c r="MA20" s="7">
        <f>LZ20/INDEX(exchange_rates10,MATCH('Non-Food Items CMB'!$A20,Exch_regions1,0),MATCH('Non-Food Items CMB'!LZ$1,exch_month13,0))</f>
        <v>43.684207717569777</v>
      </c>
      <c r="MB20" s="7">
        <v>1185878.6666666667</v>
      </c>
      <c r="MC20" s="7">
        <f>MB20/INDEX(exchange_rates11,MATCH('Non-Food Items CMB'!$A20,Exch_regions1,0),MATCH('Non-Food Items CMB'!MB$1,exch_month14,0))</f>
        <v>43.592069793657799</v>
      </c>
      <c r="MD20" s="7">
        <v>1306233.3333333333</v>
      </c>
      <c r="ME20" s="7">
        <f>MD20/INDEX(exchange_rates12,MATCH('Non-Food Items CMB'!$A20,Exch_regions1,0),MATCH('Non-Food Items CMB'!MD$1,exch_month15,0))</f>
        <v>48.607045398164225</v>
      </c>
      <c r="MF20" s="7">
        <v>1202833.3333333333</v>
      </c>
      <c r="MG20" s="7">
        <f>MD20/INDEX(exchange_rates13,MATCH('Non-Food Items CMB'!$A20,Exch_regions1,0),MATCH('Non-Food Items CMB'!MF$1,exch_month16,0))</f>
        <v>48.468769325912177</v>
      </c>
      <c r="MH20" s="40">
        <f t="shared" si="73"/>
        <v>1014797.8333333334</v>
      </c>
      <c r="MI20" s="40">
        <f t="shared" si="73"/>
        <v>39.417588810282865</v>
      </c>
      <c r="MK20" s="6"/>
      <c r="ML20" s="37"/>
    </row>
    <row r="21" spans="1:350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</row>
    <row r="24" spans="1:350" x14ac:dyDescent="0.25">
      <c r="JE24" s="36"/>
    </row>
    <row r="25" spans="1:350" x14ac:dyDescent="0.25">
      <c r="JE25" s="36"/>
    </row>
    <row r="26" spans="1:350" x14ac:dyDescent="0.25">
      <c r="JE26" s="36"/>
    </row>
    <row r="27" spans="1:350" x14ac:dyDescent="0.25">
      <c r="JE27" s="36"/>
    </row>
    <row r="28" spans="1:350" x14ac:dyDescent="0.25">
      <c r="JE28" s="36"/>
    </row>
    <row r="29" spans="1:350" x14ac:dyDescent="0.25">
      <c r="JE29" s="36"/>
    </row>
    <row r="30" spans="1:350" x14ac:dyDescent="0.25">
      <c r="JE30" s="36"/>
    </row>
    <row r="31" spans="1:350" x14ac:dyDescent="0.25">
      <c r="JE31" s="36"/>
    </row>
    <row r="32" spans="1:350" x14ac:dyDescent="0.25">
      <c r="JE32" s="36"/>
    </row>
    <row r="33" spans="265:265" x14ac:dyDescent="0.25">
      <c r="JE33" s="36"/>
    </row>
  </sheetData>
  <mergeCells count="174">
    <mergeCell ref="A1:A2"/>
    <mergeCell ref="MD1:ME1"/>
    <mergeCell ref="KJ1:KK1"/>
    <mergeCell ref="HT1:HU1"/>
    <mergeCell ref="HR1:HS1"/>
    <mergeCell ref="FV1:FW1"/>
    <mergeCell ref="KP1:KQ1"/>
    <mergeCell ref="KR1:KS1"/>
    <mergeCell ref="KN1:KO1"/>
    <mergeCell ref="KL1:KM1"/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LL1:LM1"/>
    <mergeCell ref="LN1:LO1"/>
    <mergeCell ref="KZ1:LA1"/>
    <mergeCell ref="LV1:LW1"/>
    <mergeCell ref="LT1:LU1"/>
    <mergeCell ref="KX1:KY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FL1:FM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AP1:A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FX1:FY1"/>
    <mergeCell ref="LZ1:MA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CP1:CQ1"/>
    <mergeCell ref="MF1:MG1"/>
    <mergeCell ref="MB1:MC1"/>
    <mergeCell ref="MH1:MI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  <mergeCell ref="LF1:L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I25"/>
  <sheetViews>
    <sheetView zoomScale="115" zoomScaleNormal="115" workbookViewId="0">
      <pane xSplit="1" ySplit="1" topLeftCell="LW2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796875" defaultRowHeight="10.5" x14ac:dyDescent="0.25"/>
  <cols>
    <col min="1" max="1" width="16.81640625" style="9" customWidth="1"/>
    <col min="2" max="25" width="10.453125" style="9" hidden="1" customWidth="1"/>
    <col min="26" max="141" width="10.453125" style="17" hidden="1" customWidth="1"/>
    <col min="142" max="199" width="9.1796875" style="9" hidden="1" customWidth="1"/>
    <col min="200" max="226" width="9.1796875" style="9" customWidth="1"/>
    <col min="227" max="227" width="8.81640625" style="9" customWidth="1"/>
    <col min="228" max="228" width="9.1796875" style="9" customWidth="1"/>
    <col min="229" max="229" width="8.81640625" style="9" customWidth="1"/>
    <col min="230" max="230" width="9.1796875" style="9" customWidth="1"/>
    <col min="231" max="248" width="8.81640625" style="9" customWidth="1"/>
    <col min="249" max="255" width="9" style="9" customWidth="1"/>
    <col min="256" max="345" width="9.1796875" style="9"/>
    <col min="346" max="346" width="10" style="9" customWidth="1"/>
    <col min="347" max="347" width="10.1796875" style="9" customWidth="1"/>
    <col min="348" max="16384" width="9.1796875" style="9"/>
  </cols>
  <sheetData>
    <row r="1" spans="1:347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6" t="s">
        <v>67</v>
      </c>
      <c r="MI1" s="57"/>
    </row>
    <row r="2" spans="1:347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38" t="s">
        <v>18</v>
      </c>
      <c r="MI2" s="39" t="s">
        <v>19</v>
      </c>
    </row>
    <row r="3" spans="1:347" ht="13.5" customHeight="1" x14ac:dyDescent="0.25">
      <c r="A3" s="14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5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4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7">
        <v>4786965.111111111</v>
      </c>
      <c r="MA3" s="7">
        <f>LZ3/INDEX(exchange_rates10,MATCH('Total Basket CMB_Sorghum'!$A3,Exch_regions1),MATCH('Total Basket CMB_Sorghum'!LZ$1,exch_month13,0))</f>
        <v>184.11404273504274</v>
      </c>
      <c r="MB3" s="7">
        <v>4828351.833333333</v>
      </c>
      <c r="MC3" s="7">
        <f>MB3/INDEX(exchange_rates11,MATCH('Total Basket CMB_Sorghum'!$A3,Exch_regions1),MATCH('Total Basket CMB_Sorghum'!MB$1,exch_month14,0))</f>
        <v>185.70583974358973</v>
      </c>
      <c r="MD3" s="7">
        <v>4852575</v>
      </c>
      <c r="ME3" s="7">
        <f>MD3/INDEX(exchange_rates12,MATCH('Total Basket CMB_Sorghum'!$A3,Exch_regions1),MATCH('Total Basket CMB_Sorghum'!MD$1,exch_month15,0))</f>
        <v>186.63749999999999</v>
      </c>
      <c r="MF3" s="7">
        <v>4886277.7778333332</v>
      </c>
      <c r="MG3" s="7">
        <f>MF3/INDEX(exchange_rates13,MATCH('Total Basket CMB_Sorghum'!$A3,Exch_regions1),MATCH('Total Basket CMB_Sorghum'!MF$1,exch_month16,0))</f>
        <v>187.93376068589743</v>
      </c>
      <c r="MH3" s="40">
        <f>AVERAGE(HP3,IN3,JL3,KJ3,LH3)</f>
        <v>4403029.5333333332</v>
      </c>
      <c r="MI3" s="40">
        <f>AVERAGE(HQ3,IO3,JM3,KK3,LI3)</f>
        <v>172.90307355944395</v>
      </c>
    </row>
    <row r="4" spans="1:347" ht="13.5" customHeight="1" x14ac:dyDescent="0.25">
      <c r="A4" s="14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5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4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7">
        <v>4329125</v>
      </c>
      <c r="MA4" s="7">
        <f>LZ4/INDEX(exchange_rates10,MATCH('Total Basket CMB_Sorghum'!$A4,Exch_regions1),MATCH('Total Basket CMB_Sorghum'!LZ$1,exch_month13,0))</f>
        <v>120.25347222222223</v>
      </c>
      <c r="MB4" s="7">
        <v>4499625</v>
      </c>
      <c r="MC4" s="7">
        <f>MB4/INDEX(exchange_rates11,MATCH('Total Basket CMB_Sorghum'!$A4,Exch_regions1),MATCH('Total Basket CMB_Sorghum'!MB$1,exch_month14,0))</f>
        <v>124.98958333333333</v>
      </c>
      <c r="MD4" s="7">
        <v>4493250</v>
      </c>
      <c r="ME4" s="7">
        <f>MD4/INDEX(exchange_rates12,MATCH('Total Basket CMB_Sorghum'!$A4,Exch_regions1),MATCH('Total Basket CMB_Sorghum'!MD$1,exch_month15,0))</f>
        <v>123.95172413793104</v>
      </c>
      <c r="MF4" s="7">
        <v>4531875</v>
      </c>
      <c r="MG4" s="7">
        <f>MF4/INDEX(exchange_rates13,MATCH('Total Basket CMB_Sorghum'!$A4,Exch_regions1),MATCH('Total Basket CMB_Sorghum'!MF$1,exch_month16,0))</f>
        <v>125.88541666666667</v>
      </c>
      <c r="MH4" s="40">
        <f t="shared" ref="MH4:MH20" si="106">AVERAGE(HP4,IN4,JL4,KJ4,LH4)</f>
        <v>3876700</v>
      </c>
      <c r="MI4" s="40">
        <f t="shared" ref="MI4:MI20" si="107">AVERAGE(HQ4,IO4,JM4,KK4,LI4)</f>
        <v>116.236055518187</v>
      </c>
    </row>
    <row r="5" spans="1:347" ht="13.5" customHeight="1" x14ac:dyDescent="0.25">
      <c r="A5" s="14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5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4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7">
        <v>8640462.75</v>
      </c>
      <c r="MA5" s="7">
        <f>LZ5/INDEX(exchange_rates10,MATCH('Total Basket CMB_Sorghum'!$A5,Exch_regions1),MATCH('Total Basket CMB_Sorghum'!LZ$1,exch_month13,0))</f>
        <v>205.72530357142858</v>
      </c>
      <c r="MB5" s="7">
        <v>8683187.5</v>
      </c>
      <c r="MC5" s="7">
        <f>MB5/INDEX(exchange_rates11,MATCH('Total Basket CMB_Sorghum'!$A5,Exch_regions1),MATCH('Total Basket CMB_Sorghum'!MB$1,exch_month14,0))</f>
        <v>206.74255952380952</v>
      </c>
      <c r="MD5" s="7">
        <v>8601519</v>
      </c>
      <c r="ME5" s="7">
        <f>MD5/INDEX(exchange_rates12,MATCH('Total Basket CMB_Sorghum'!$A5,Exch_regions1),MATCH('Total Basket CMB_Sorghum'!MD$1,exch_month15,0))</f>
        <v>204.79807142857143</v>
      </c>
      <c r="MF5" s="7">
        <v>8762843.75</v>
      </c>
      <c r="MG5" s="7">
        <f>MF5/INDEX(exchange_rates13,MATCH('Total Basket CMB_Sorghum'!$A5,Exch_regions1),MATCH('Total Basket CMB_Sorghum'!MF$1,exch_month16,0))</f>
        <v>208.6391369047619</v>
      </c>
      <c r="MH5" s="40">
        <f t="shared" si="106"/>
        <v>7404880.0999999996</v>
      </c>
      <c r="MI5" s="40">
        <f t="shared" si="107"/>
        <v>183.11520626233303</v>
      </c>
    </row>
    <row r="6" spans="1:347" ht="13.5" customHeight="1" x14ac:dyDescent="0.25">
      <c r="A6" s="14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5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8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4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9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10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7">
        <v>9137800</v>
      </c>
      <c r="MA6" s="7">
        <f>LZ6/INDEX(exchange_rates10,MATCH('Total Basket CMB_Sorghum'!$A6,Exch_regions1),MATCH('Total Basket CMB_Sorghum'!LZ$1,exch_month13,0))</f>
        <v>217.56666666666666</v>
      </c>
      <c r="MB6" s="7">
        <v>9042818.75</v>
      </c>
      <c r="MC6" s="7">
        <f>MB6/INDEX(exchange_rates11,MATCH('Total Basket CMB_Sorghum'!$A6,Exch_regions1),MATCH('Total Basket CMB_Sorghum'!MB$1,exch_month14,0))</f>
        <v>215.30520833333333</v>
      </c>
      <c r="MD6" s="7">
        <v>9371693.75</v>
      </c>
      <c r="ME6" s="7">
        <f>MD6/INDEX(exchange_rates12,MATCH('Total Basket CMB_Sorghum'!$A6,Exch_regions1),MATCH('Total Basket CMB_Sorghum'!MD$1,exch_month15,0))</f>
        <v>223.13556547619046</v>
      </c>
      <c r="MF6" s="7">
        <v>9541368.75</v>
      </c>
      <c r="MG6" s="7">
        <f>MF6/INDEX(exchange_rates13,MATCH('Total Basket CMB_Sorghum'!$A6,Exch_regions1),MATCH('Total Basket CMB_Sorghum'!MF$1,exch_month16,0))</f>
        <v>227.17544642857143</v>
      </c>
      <c r="MH6" s="40">
        <f t="shared" si="106"/>
        <v>8217738.75</v>
      </c>
      <c r="MI6" s="40">
        <f t="shared" si="107"/>
        <v>198.44555296569388</v>
      </c>
    </row>
    <row r="7" spans="1:347" ht="13.5" customHeight="1" x14ac:dyDescent="0.25">
      <c r="A7" s="14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5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8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4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9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10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7">
        <v>9966400</v>
      </c>
      <c r="MA7" s="7">
        <f>LZ7/INDEX(exchange_rates10,MATCH('Total Basket CMB_Sorghum'!$A7,Exch_regions1),MATCH('Total Basket CMB_Sorghum'!LZ$1,exch_month13,0))</f>
        <v>249.16</v>
      </c>
      <c r="MB7" s="7">
        <v>9758317.75</v>
      </c>
      <c r="MC7" s="7">
        <f>MB7/INDEX(exchange_rates11,MATCH('Total Basket CMB_Sorghum'!$A7,Exch_regions1),MATCH('Total Basket CMB_Sorghum'!MB$1,exch_month14,0))</f>
        <v>243.95794375</v>
      </c>
      <c r="MD7" s="7">
        <v>10160200</v>
      </c>
      <c r="ME7" s="7">
        <f>MD7/INDEX(exchange_rates12,MATCH('Total Basket CMB_Sorghum'!$A7,Exch_regions1),MATCH('Total Basket CMB_Sorghum'!MD$1,exch_month15,0))</f>
        <v>254.005</v>
      </c>
      <c r="MF7" s="7">
        <v>10047750</v>
      </c>
      <c r="MG7" s="7">
        <f>MF7/INDEX(exchange_rates13,MATCH('Total Basket CMB_Sorghum'!$A7,Exch_regions1),MATCH('Total Basket CMB_Sorghum'!MF$1,exch_month16,0))</f>
        <v>251.19374999999999</v>
      </c>
      <c r="MH7" s="40">
        <f t="shared" si="106"/>
        <v>8443451.25</v>
      </c>
      <c r="MI7" s="40">
        <f t="shared" si="107"/>
        <v>220.49677016129036</v>
      </c>
    </row>
    <row r="8" spans="1:347" ht="13.5" customHeight="1" x14ac:dyDescent="0.25">
      <c r="A8" s="14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5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8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4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9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10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7">
        <v>10563125</v>
      </c>
      <c r="MA8" s="7">
        <f>LZ8/INDEX(exchange_rates10,MATCH('Total Basket CMB_Sorghum'!$A8,Exch_regions1),MATCH('Total Basket CMB_Sorghum'!LZ$1,exch_month13,0))</f>
        <v>251.5029761904762</v>
      </c>
      <c r="MB8" s="7">
        <v>10482000</v>
      </c>
      <c r="MC8" s="7">
        <f>MB8/INDEX(exchange_rates11,MATCH('Total Basket CMB_Sorghum'!$A8,Exch_regions1),MATCH('Total Basket CMB_Sorghum'!MB$1,exch_month14,0))</f>
        <v>249.57142857142858</v>
      </c>
      <c r="MD8" s="7">
        <v>11270050</v>
      </c>
      <c r="ME8" s="7">
        <f>MD8/INDEX(exchange_rates12,MATCH('Total Basket CMB_Sorghum'!$A8,Exch_regions1),MATCH('Total Basket CMB_Sorghum'!MD$1,exch_month15,0))</f>
        <v>268.33452380952383</v>
      </c>
      <c r="MF8" s="7">
        <v>11104125</v>
      </c>
      <c r="MG8" s="7">
        <f>MF8/INDEX(exchange_rates13,MATCH('Total Basket CMB_Sorghum'!$A8,Exch_regions1),MATCH('Total Basket CMB_Sorghum'!MF$1,exch_month16,0))</f>
        <v>264.38392857142856</v>
      </c>
      <c r="MH8" s="40">
        <f t="shared" si="106"/>
        <v>9018889.6658423282</v>
      </c>
      <c r="MI8" s="40">
        <f t="shared" si="107"/>
        <v>221.74585526814525</v>
      </c>
    </row>
    <row r="9" spans="1:347" ht="13.5" customHeight="1" x14ac:dyDescent="0.25">
      <c r="A9" s="14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8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4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9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10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7">
        <v>2061067</v>
      </c>
      <c r="MA9" s="7">
        <f>LZ9/INDEX(exchange_rates10,MATCH('Total Basket CMB_Sorghum'!$A9,Exch_regions1),MATCH('Total Basket CMB_Sorghum'!LZ$1,exch_month13,0))</f>
        <v>211.56507903921167</v>
      </c>
      <c r="MB9" s="7">
        <v>2077567.5</v>
      </c>
      <c r="MC9" s="7">
        <f>MB9/INDEX(exchange_rates11,MATCH('Total Basket CMB_Sorghum'!$A9,Exch_regions1),MATCH('Total Basket CMB_Sorghum'!MB$1,exch_month14,0))</f>
        <v>208.80075376884423</v>
      </c>
      <c r="MD9" s="7">
        <v>2243500</v>
      </c>
      <c r="ME9" s="7">
        <f>MD9/INDEX(exchange_rates12,MATCH('Total Basket CMB_Sorghum'!$A9,Exch_regions1),MATCH('Total Basket CMB_Sorghum'!MD$1,exch_month15,0))</f>
        <v>212.85578747628082</v>
      </c>
      <c r="MF9" s="7">
        <v>2137750</v>
      </c>
      <c r="MG9" s="7">
        <f>MF9/INDEX(exchange_rates13,MATCH('Total Basket CMB_Sorghum'!$A9,Exch_regions1),MATCH('Total Basket CMB_Sorghum'!MF$1,exch_month16,0))</f>
        <v>213.77500000000001</v>
      </c>
      <c r="MH9" s="40">
        <f t="shared" si="106"/>
        <v>1577453</v>
      </c>
      <c r="MI9" s="40">
        <f t="shared" si="107"/>
        <v>182.72281296695058</v>
      </c>
    </row>
    <row r="10" spans="1:347" ht="13.5" customHeight="1" x14ac:dyDescent="0.25">
      <c r="A10" s="14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5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8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4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9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10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7">
        <v>1831198.9583333333</v>
      </c>
      <c r="MA10" s="7">
        <f>LZ10/INDEX(exchange_rates10,MATCH('Total Basket CMB_Sorghum'!$A10,Exch_regions1),MATCH('Total Basket CMB_Sorghum'!LZ$1,exch_month13,0))</f>
        <v>182.20885157545604</v>
      </c>
      <c r="MB10" s="7">
        <v>1830044.75</v>
      </c>
      <c r="MC10" s="7">
        <f>MB10/INDEX(exchange_rates11,MATCH('Total Basket CMB_Sorghum'!$A10,Exch_regions1),MATCH('Total Basket CMB_Sorghum'!MB$1,exch_month14,0))</f>
        <v>183.48152697012233</v>
      </c>
      <c r="MD10" s="7">
        <v>1674125</v>
      </c>
      <c r="ME10" s="7">
        <f>MD10/INDEX(exchange_rates12,MATCH('Total Basket CMB_Sorghum'!$A10,Exch_regions1),MATCH('Total Basket CMB_Sorghum'!MD$1,exch_month15,0))</f>
        <v>167.41249999999999</v>
      </c>
      <c r="MF10" s="7">
        <v>1709500</v>
      </c>
      <c r="MG10" s="7">
        <f>MF10/INDEX(exchange_rates13,MATCH('Total Basket CMB_Sorghum'!$A10,Exch_regions1),MATCH('Total Basket CMB_Sorghum'!MF$1,exch_month16,0))</f>
        <v>164.77108433734941</v>
      </c>
      <c r="MH10" s="40">
        <f t="shared" si="106"/>
        <v>1336622.5</v>
      </c>
      <c r="MI10" s="40">
        <f t="shared" si="107"/>
        <v>155.18496475142834</v>
      </c>
    </row>
    <row r="11" spans="1:347" ht="13.5" customHeight="1" x14ac:dyDescent="0.25">
      <c r="A11" s="14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5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8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4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9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10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7">
        <v>2063871.875</v>
      </c>
      <c r="MA11" s="7">
        <f>LZ11/INDEX(exchange_rates10,MATCH('Total Basket CMB_Sorghum'!$A11,Exch_regions1),MATCH('Total Basket CMB_Sorghum'!LZ$1,exch_month13,0))</f>
        <v>210.59917091836735</v>
      </c>
      <c r="MB11" s="7">
        <v>2069272.25</v>
      </c>
      <c r="MC11" s="7">
        <f>MB11/INDEX(exchange_rates11,MATCH('Total Basket CMB_Sorghum'!$A11,Exch_regions1),MATCH('Total Basket CMB_Sorghum'!MB$1,exch_month14,0))</f>
        <v>212.11339757060119</v>
      </c>
      <c r="MD11" s="7">
        <v>2060212.5</v>
      </c>
      <c r="ME11" s="7">
        <f>MD11/INDEX(exchange_rates12,MATCH('Total Basket CMB_Sorghum'!$A11,Exch_regions1),MATCH('Total Basket CMB_Sorghum'!MD$1,exch_month15,0))</f>
        <v>201.68502202643171</v>
      </c>
      <c r="MF11" s="7">
        <v>2095312.5</v>
      </c>
      <c r="MG11" s="7">
        <f>MF11/INDEX(exchange_rates13,MATCH('Total Basket CMB_Sorghum'!$A11,Exch_regions1),MATCH('Total Basket CMB_Sorghum'!MF$1,exch_month16,0))</f>
        <v>209.53125</v>
      </c>
      <c r="MH11" s="40">
        <f t="shared" si="106"/>
        <v>1513965.25</v>
      </c>
      <c r="MI11" s="40">
        <f t="shared" si="107"/>
        <v>175.33995405186465</v>
      </c>
    </row>
    <row r="12" spans="1:347" ht="13.5" customHeight="1" x14ac:dyDescent="0.25">
      <c r="A12" s="14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5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8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4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9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10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7">
        <v>2814413.8888888885</v>
      </c>
      <c r="MA12" s="7">
        <f>LZ12/INDEX(exchange_rates10,MATCH('Total Basket CMB_Sorghum'!$A12,Exch_regions1),MATCH('Total Basket CMB_Sorghum'!LZ$1,exch_month13,0))</f>
        <v>101.11666666666666</v>
      </c>
      <c r="MB12" s="7">
        <v>2831830.3333333335</v>
      </c>
      <c r="MC12" s="7">
        <f>MB12/INDEX(exchange_rates11,MATCH('Total Basket CMB_Sorghum'!$A12,Exch_regions1),MATCH('Total Basket CMB_Sorghum'!MB$1,exch_month14,0))</f>
        <v>101.74240718562875</v>
      </c>
      <c r="MD12" s="7">
        <v>2769348.5185000002</v>
      </c>
      <c r="ME12" s="7">
        <f>MD12/INDEX(exchange_rates12,MATCH('Total Basket CMB_Sorghum'!$A12,Exch_regions1),MATCH('Total Basket CMB_Sorghum'!MD$1,exch_month15,0))</f>
        <v>98.905304232142868</v>
      </c>
      <c r="MF12" s="7">
        <v>2776795.8333333335</v>
      </c>
      <c r="MG12" s="7">
        <f>MF12/INDEX(exchange_rates13,MATCH('Total Basket CMB_Sorghum'!$A12,Exch_regions1),MATCH('Total Basket CMB_Sorghum'!MF$1,exch_month16,0))</f>
        <v>99.171279761904771</v>
      </c>
      <c r="MH12" s="40">
        <f t="shared" si="106"/>
        <v>3647125.8333333335</v>
      </c>
      <c r="MI12" s="40">
        <f t="shared" si="107"/>
        <v>124.85320703381225</v>
      </c>
    </row>
    <row r="13" spans="1:347" ht="13.5" customHeight="1" x14ac:dyDescent="0.25">
      <c r="A13" s="14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5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8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4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9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10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7">
        <v>2981750.694444444</v>
      </c>
      <c r="MA13" s="7">
        <f>LZ13/INDEX(exchange_rates10,MATCH('Total Basket CMB_Sorghum'!$A13,Exch_regions1),MATCH('Total Basket CMB_Sorghum'!LZ$1,exch_month13,0))</f>
        <v>107.45047547547546</v>
      </c>
      <c r="MB13" s="7">
        <v>2946316.5833333335</v>
      </c>
      <c r="MC13" s="7">
        <f>MB13/INDEX(exchange_rates11,MATCH('Total Basket CMB_Sorghum'!$A13,Exch_regions1),MATCH('Total Basket CMB_Sorghum'!MB$1,exch_month14,0))</f>
        <v>105.33719953283837</v>
      </c>
      <c r="MD13" s="7">
        <v>3113466.6666666665</v>
      </c>
      <c r="ME13" s="7">
        <f>MD13/INDEX(exchange_rates12,MATCH('Total Basket CMB_Sorghum'!$A13,Exch_regions1),MATCH('Total Basket CMB_Sorghum'!MD$1,exch_month15,0))</f>
        <v>109.88705882352942</v>
      </c>
      <c r="MF13" s="7">
        <v>3026866.6666666665</v>
      </c>
      <c r="MG13" s="7">
        <f>MF13/INDEX(exchange_rates13,MATCH('Total Basket CMB_Sorghum'!$A13,Exch_regions1),MATCH('Total Basket CMB_Sorghum'!MF$1,exch_month16,0))</f>
        <v>105.58837209302325</v>
      </c>
      <c r="MH13" s="40">
        <f t="shared" si="106"/>
        <v>2872676.5</v>
      </c>
      <c r="MI13" s="40">
        <f t="shared" si="107"/>
        <v>109.05846571960356</v>
      </c>
    </row>
    <row r="14" spans="1:347" ht="13.5" customHeight="1" x14ac:dyDescent="0.25">
      <c r="A14" s="14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5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8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4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9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10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7">
        <v>4642002.083333333</v>
      </c>
      <c r="MA14" s="7">
        <f>LZ14/INDEX(exchange_rates10,MATCH('Total Basket CMB_Sorghum'!$A14,Exch_regions1),MATCH('Total Basket CMB_Sorghum'!LZ$1,exch_month13,0))</f>
        <v>161.93030523255811</v>
      </c>
      <c r="MB14" s="7">
        <v>4648544.3125</v>
      </c>
      <c r="MC14" s="7">
        <f>MB14/INDEX(exchange_rates11,MATCH('Total Basket CMB_Sorghum'!$A14,Exch_regions1),MATCH('Total Basket CMB_Sorghum'!MB$1,exch_month14,0))</f>
        <v>160.71026145203112</v>
      </c>
      <c r="MD14" s="7">
        <v>4593068.75</v>
      </c>
      <c r="ME14" s="7">
        <f>MD14/INDEX(exchange_rates12,MATCH('Total Basket CMB_Sorghum'!$A14,Exch_regions1),MATCH('Total Basket CMB_Sorghum'!MD$1,exch_month15,0))</f>
        <v>160.3165357766143</v>
      </c>
      <c r="MF14" s="7">
        <v>4627656.25</v>
      </c>
      <c r="MG14" s="7">
        <f>MF14/INDEX(exchange_rates13,MATCH('Total Basket CMB_Sorghum'!$A14,Exch_regions1),MATCH('Total Basket CMB_Sorghum'!MF$1,exch_month16,0))</f>
        <v>159.57435344827587</v>
      </c>
      <c r="MH14" s="40">
        <f t="shared" si="106"/>
        <v>3757338.125</v>
      </c>
      <c r="MI14" s="40">
        <f t="shared" si="107"/>
        <v>141.39283809064105</v>
      </c>
    </row>
    <row r="15" spans="1:347" ht="13.5" customHeight="1" x14ac:dyDescent="0.25">
      <c r="A15" s="14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5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8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4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9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10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7">
        <v>3565250</v>
      </c>
      <c r="MA15" s="7">
        <f>LZ15/INDEX(exchange_rates10,MATCH('Total Basket CMB_Sorghum'!$A15,Exch_regions1),MATCH('Total Basket CMB_Sorghum'!LZ$1,exch_month13,0))</f>
        <v>133.52996254681648</v>
      </c>
      <c r="MB15" s="7">
        <v>3416125</v>
      </c>
      <c r="MC15" s="7">
        <f>MB15/INDEX(exchange_rates11,MATCH('Total Basket CMB_Sorghum'!$A15,Exch_regions1),MATCH('Total Basket CMB_Sorghum'!MB$1,exch_month14,0))</f>
        <v>127.94475655430712</v>
      </c>
      <c r="MD15" s="7">
        <v>3420250</v>
      </c>
      <c r="ME15" s="7">
        <f>MD15/INDEX(exchange_rates12,MATCH('Total Basket CMB_Sorghum'!$A15,Exch_regions1),MATCH('Total Basket CMB_Sorghum'!MD$1,exch_month15,0))</f>
        <v>128.09925093632958</v>
      </c>
      <c r="MF15" s="7">
        <v>3371625</v>
      </c>
      <c r="MG15" s="7">
        <f>MF15/INDEX(exchange_rates13,MATCH('Total Basket CMB_Sorghum'!$A15,Exch_regions1),MATCH('Total Basket CMB_Sorghum'!MF$1,exch_month16,0))</f>
        <v>126.27808988764045</v>
      </c>
      <c r="MH15" s="40">
        <f t="shared" si="106"/>
        <v>3207257.5</v>
      </c>
      <c r="MI15" s="40">
        <f t="shared" si="107"/>
        <v>123.76803001864957</v>
      </c>
    </row>
    <row r="16" spans="1:347" ht="13.5" customHeight="1" x14ac:dyDescent="0.25">
      <c r="A16" s="14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5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8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4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9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10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7">
        <v>3396450</v>
      </c>
      <c r="MA16" s="7">
        <f>LZ16/INDEX(exchange_rates10,MATCH('Total Basket CMB_Sorghum'!$A16,Exch_regions1),MATCH('Total Basket CMB_Sorghum'!LZ$1,exch_month13,0))</f>
        <v>119.38312829525483</v>
      </c>
      <c r="MB16" s="7">
        <v>3424947.95</v>
      </c>
      <c r="MC16" s="7">
        <f>MB16/INDEX(exchange_rates11,MATCH('Total Basket CMB_Sorghum'!$A16,Exch_regions1),MATCH('Total Basket CMB_Sorghum'!MB$1,exch_month14,0))</f>
        <v>120.64433685115257</v>
      </c>
      <c r="MD16" s="7">
        <v>2844210</v>
      </c>
      <c r="ME16" s="7">
        <f>MD16/INDEX(exchange_rates12,MATCH('Total Basket CMB_Sorghum'!$A16,Exch_regions1),MATCH('Total Basket CMB_Sorghum'!MD$1,exch_month15,0))</f>
        <v>99.361048034934498</v>
      </c>
      <c r="MF16" s="7">
        <v>2801212.5</v>
      </c>
      <c r="MG16" s="7">
        <f>MF16/INDEX(exchange_rates13,MATCH('Total Basket CMB_Sorghum'!$A16,Exch_regions1),MATCH('Total Basket CMB_Sorghum'!MF$1,exch_month16,0))</f>
        <v>97.539499455930354</v>
      </c>
      <c r="MH16" s="40">
        <f t="shared" si="106"/>
        <v>2816604.7</v>
      </c>
      <c r="MI16" s="40">
        <f t="shared" si="107"/>
        <v>104.39000966766346</v>
      </c>
    </row>
    <row r="17" spans="1:347" ht="13.5" customHeight="1" x14ac:dyDescent="0.25">
      <c r="A17" s="14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5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8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4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9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10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7">
        <v>2873187.5</v>
      </c>
      <c r="MA17" s="7">
        <f>LZ17/INDEX(exchange_rates10,MATCH('Total Basket CMB_Sorghum'!$A17,Exch_regions1),MATCH('Total Basket CMB_Sorghum'!LZ$1,exch_month13,0))</f>
        <v>100.81359649122807</v>
      </c>
      <c r="MB17" s="7">
        <v>2787215.75</v>
      </c>
      <c r="MC17" s="7">
        <f>MB17/INDEX(exchange_rates11,MATCH('Total Basket CMB_Sorghum'!$A17,Exch_regions1),MATCH('Total Basket CMB_Sorghum'!MB$1,exch_month14,0))</f>
        <v>97.873453836767297</v>
      </c>
      <c r="MD17" s="7">
        <v>2945512.5</v>
      </c>
      <c r="ME17" s="7">
        <f>MD17/INDEX(exchange_rates12,MATCH('Total Basket CMB_Sorghum'!$A17,Exch_regions1),MATCH('Total Basket CMB_Sorghum'!MD$1,exch_month15,0))</f>
        <v>106.14459459459459</v>
      </c>
      <c r="MF17" s="7">
        <v>2957811</v>
      </c>
      <c r="MG17" s="7">
        <f>MF17/INDEX(exchange_rates13,MATCH('Total Basket CMB_Sorghum'!$A17,Exch_regions1),MATCH('Total Basket CMB_Sorghum'!MF$1,exch_month16,0))</f>
        <v>106.10981165919283</v>
      </c>
      <c r="MH17" s="40">
        <f t="shared" si="106"/>
        <v>2567856.7124999999</v>
      </c>
      <c r="MI17" s="40">
        <f t="shared" si="107"/>
        <v>97.191031756346888</v>
      </c>
    </row>
    <row r="18" spans="1:347" ht="13.5" customHeight="1" x14ac:dyDescent="0.25">
      <c r="A18" s="14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5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8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4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9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10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7">
        <v>3383784.3333333335</v>
      </c>
      <c r="MA18" s="7">
        <f>LZ18/INDEX(exchange_rates10,MATCH('Total Basket CMB_Sorghum'!$A18,Exch_regions1),MATCH('Total Basket CMB_Sorghum'!LZ$1,exch_month13,0))</f>
        <v>117.49251157407409</v>
      </c>
      <c r="MB18" s="7">
        <v>3400210.5833333335</v>
      </c>
      <c r="MC18" s="7">
        <f>MB18/INDEX(exchange_rates11,MATCH('Total Basket CMB_Sorghum'!$A18,Exch_regions1),MATCH('Total Basket CMB_Sorghum'!MB$1,exch_month14,0))</f>
        <v>118.05330297313876</v>
      </c>
      <c r="MD18" s="7">
        <v>3280966.6666666665</v>
      </c>
      <c r="ME18" s="7">
        <f>MD18/INDEX(exchange_rates12,MATCH('Total Basket CMB_Sorghum'!$A18,Exch_regions1),MATCH('Total Basket CMB_Sorghum'!MD$1,exch_month15,0))</f>
        <v>113.7907514450867</v>
      </c>
      <c r="MF18" s="7">
        <v>3335083.3333333335</v>
      </c>
      <c r="MG18" s="7">
        <f>MF18/INDEX(exchange_rates13,MATCH('Total Basket CMB_Sorghum'!$A18,Exch_regions1),MATCH('Total Basket CMB_Sorghum'!MF$1,exch_month16,0))</f>
        <v>115.66763005780348</v>
      </c>
      <c r="MH18" s="40">
        <f t="shared" si="106"/>
        <v>2871443.1666666665</v>
      </c>
      <c r="MI18" s="40">
        <f t="shared" si="107"/>
        <v>106.2817844056829</v>
      </c>
    </row>
    <row r="19" spans="1:347" ht="13.5" customHeight="1" x14ac:dyDescent="0.25">
      <c r="A19" s="14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5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8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4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9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10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7">
        <v>3660625</v>
      </c>
      <c r="MA19" s="7">
        <f>LZ19/INDEX(exchange_rates10,MATCH('Total Basket CMB_Sorghum'!$A19,Exch_regions1),MATCH('Total Basket CMB_Sorghum'!LZ$1,exch_month13,0))</f>
        <v>126.22844827586206</v>
      </c>
      <c r="MB19" s="7">
        <v>3755558</v>
      </c>
      <c r="MC19" s="7">
        <f>MB19/INDEX(exchange_rates11,MATCH('Total Basket CMB_Sorghum'!$A19,Exch_regions1),MATCH('Total Basket CMB_Sorghum'!MB$1,exch_month14,0))</f>
        <v>131.77396491228069</v>
      </c>
      <c r="MD19" s="7">
        <v>3600037.5</v>
      </c>
      <c r="ME19" s="7">
        <f>MD19/INDEX(exchange_rates12,MATCH('Total Basket CMB_Sorghum'!$A19,Exch_regions1),MATCH('Total Basket CMB_Sorghum'!MD$1,exch_month15,0))</f>
        <v>119.0095041322314</v>
      </c>
      <c r="MF19" s="7">
        <v>3671468.25</v>
      </c>
      <c r="MG19" s="7">
        <f>MF19/INDEX(exchange_rates13,MATCH('Total Basket CMB_Sorghum'!$A19,Exch_regions1),MATCH('Total Basket CMB_Sorghum'!MF$1,exch_month16,0))</f>
        <v>121.37085123966942</v>
      </c>
      <c r="MH19" s="40">
        <f t="shared" si="106"/>
        <v>3468221.05</v>
      </c>
      <c r="MI19" s="40">
        <f t="shared" si="107"/>
        <v>129.73141237266807</v>
      </c>
    </row>
    <row r="20" spans="1:347" ht="13.5" customHeight="1" x14ac:dyDescent="0.25">
      <c r="A20" s="28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5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8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5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9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10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7">
        <v>3305729.6388888885</v>
      </c>
      <c r="MA20" s="7">
        <f>LZ20/INDEX(exchange_rates10,MATCH('Total Basket CMB_Sorghum'!$A20,Exch_regions1),MATCH('Total Basket CMB_Sorghum'!LZ$1,exch_month13,0))</f>
        <v>122.13286843185548</v>
      </c>
      <c r="MB20" s="7">
        <v>3345831.8333333335</v>
      </c>
      <c r="MC20" s="7">
        <f>MB20/INDEX(exchange_rates11,MATCH('Total Basket CMB_Sorghum'!$A20,Exch_regions1),MATCH('Total Basket CMB_Sorghum'!MB$1,exch_month14,0))</f>
        <v>122.99043645542322</v>
      </c>
      <c r="MD20" s="7">
        <v>3485933.3333333335</v>
      </c>
      <c r="ME20" s="7">
        <f>MD20/INDEX(exchange_rates12,MATCH('Total Basket CMB_Sorghum'!$A20,Exch_regions1),MATCH('Total Basket CMB_Sorghum'!MD$1,exch_month15,0))</f>
        <v>129.71719176383033</v>
      </c>
      <c r="MF20" s="7">
        <v>3359366.6666666665</v>
      </c>
      <c r="MG20" s="7">
        <f>MF20/INDEX(exchange_rates13,MATCH('Total Basket CMB_Sorghum'!$A20,Exch_regions1),MATCH('Total Basket CMB_Sorghum'!MF$1,exch_month16,0))</f>
        <v>124.65182436611008</v>
      </c>
      <c r="MH20" s="40">
        <f t="shared" si="106"/>
        <v>3127363.666666667</v>
      </c>
      <c r="MI20" s="40">
        <f t="shared" si="107"/>
        <v>121.48360673398534</v>
      </c>
    </row>
    <row r="21" spans="1:347" x14ac:dyDescent="0.25"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</row>
    <row r="23" spans="1:347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47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74">
    <mergeCell ref="A1:A2"/>
    <mergeCell ref="MD1:ME1"/>
    <mergeCell ref="LX1:LY1"/>
    <mergeCell ref="LR1:LS1"/>
    <mergeCell ref="LL1:LM1"/>
    <mergeCell ref="LP1:LQ1"/>
    <mergeCell ref="LJ1:LK1"/>
    <mergeCell ref="LH1:LI1"/>
    <mergeCell ref="LD1:LE1"/>
    <mergeCell ref="LB1:LC1"/>
    <mergeCell ref="MB1:MC1"/>
    <mergeCell ref="IX1:IY1"/>
    <mergeCell ref="LV1:LW1"/>
    <mergeCell ref="LT1:LU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IP1:IQ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GR1:GS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GB1:GC1"/>
    <mergeCell ref="FT1:FU1"/>
    <mergeCell ref="GF1:GG1"/>
    <mergeCell ref="GD1:GE1"/>
    <mergeCell ref="GH1:GI1"/>
    <mergeCell ref="FX1:FY1"/>
    <mergeCell ref="FZ1:GA1"/>
    <mergeCell ref="FV1:FW1"/>
    <mergeCell ref="GP1:GQ1"/>
    <mergeCell ref="GJ1:GK1"/>
    <mergeCell ref="FR1:FS1"/>
    <mergeCell ref="GN1:GO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EV1:EW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BX1:BY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BH1:BI1"/>
    <mergeCell ref="MH1:MI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  <mergeCell ref="LZ1:MA1"/>
    <mergeCell ref="MF1:MG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Q22"/>
  <sheetViews>
    <sheetView zoomScale="115" zoomScaleNormal="115" workbookViewId="0">
      <pane xSplit="1" ySplit="1" topLeftCell="EZ2" activePane="bottomRight" state="frozen"/>
      <selection activeCell="EB17" sqref="EB17"/>
      <selection pane="topRight" activeCell="EB17" sqref="EB17"/>
      <selection pane="bottomLeft" activeCell="EB17" sqref="EB17"/>
      <selection pane="bottomRight" activeCell="FD11" sqref="FD11"/>
    </sheetView>
  </sheetViews>
  <sheetFormatPr defaultColWidth="9.1796875" defaultRowHeight="10.5" x14ac:dyDescent="0.25"/>
  <cols>
    <col min="1" max="1" width="16.81640625" style="9" customWidth="1"/>
    <col min="2" max="3" width="10.81640625" style="9" hidden="1" customWidth="1"/>
    <col min="4" max="9" width="9.1796875" style="9" hidden="1" customWidth="1"/>
    <col min="10" max="10" width="12.1796875" style="9" hidden="1" customWidth="1"/>
    <col min="11" max="11" width="9.1796875" style="9" hidden="1" customWidth="1"/>
    <col min="12" max="13" width="11.81640625" style="9" hidden="1" customWidth="1"/>
    <col min="14" max="14" width="10" style="9" hidden="1" customWidth="1"/>
    <col min="15" max="15" width="10.54296875" style="9" hidden="1" customWidth="1"/>
    <col min="16" max="21" width="9.1796875" style="9" hidden="1" customWidth="1"/>
    <col min="22" max="22" width="12.1796875" style="9" hidden="1" customWidth="1"/>
    <col min="23" max="23" width="9.1796875" style="9" hidden="1" customWidth="1"/>
    <col min="24" max="25" width="11.81640625" style="9" hidden="1" customWidth="1"/>
    <col min="26" max="26" width="10" style="9" hidden="1" customWidth="1"/>
    <col min="27" max="27" width="9.453125" style="9" hidden="1" customWidth="1"/>
    <col min="28" max="33" width="9.1796875" style="9" hidden="1" customWidth="1"/>
    <col min="34" max="34" width="12.1796875" style="9" hidden="1" customWidth="1"/>
    <col min="35" max="37" width="9.1796875" style="9" hidden="1" customWidth="1"/>
    <col min="38" max="38" width="10" style="9" hidden="1" customWidth="1"/>
    <col min="39" max="41" width="9.1796875" style="9" hidden="1" customWidth="1"/>
    <col min="42" max="42" width="10" style="9" hidden="1" customWidth="1"/>
    <col min="43" max="55" width="9.1796875" style="9" hidden="1" customWidth="1"/>
    <col min="56" max="60" width="9.1796875" style="9" customWidth="1"/>
    <col min="61" max="61" width="11.81640625" style="9" bestFit="1" customWidth="1"/>
    <col min="62" max="62" width="9.1796875" style="9" customWidth="1"/>
    <col min="63" max="63" width="10.54296875" style="9" bestFit="1" customWidth="1"/>
    <col min="64" max="69" width="9.1796875" style="9" customWidth="1"/>
    <col min="70" max="70" width="12.1796875" style="9" bestFit="1" customWidth="1"/>
    <col min="71" max="71" width="9.1796875" style="9" customWidth="1"/>
    <col min="72" max="73" width="11.81640625" style="9" bestFit="1" customWidth="1"/>
    <col min="74" max="74" width="9.1796875" style="9" customWidth="1"/>
    <col min="75" max="75" width="10.54296875" style="9" bestFit="1" customWidth="1"/>
    <col min="76" max="81" width="9.1796875" style="9" customWidth="1"/>
    <col min="82" max="82" width="12.1796875" style="9" bestFit="1" customWidth="1"/>
    <col min="83" max="83" width="9.1796875" style="9" customWidth="1"/>
    <col min="84" max="85" width="11.81640625" style="9" bestFit="1" customWidth="1"/>
    <col min="86" max="86" width="9.1796875" style="9" customWidth="1"/>
    <col min="87" max="87" width="10.54296875" style="9" bestFit="1" customWidth="1"/>
    <col min="88" max="93" width="9.1796875" style="9" customWidth="1"/>
    <col min="94" max="94" width="12.1796875" style="9" bestFit="1" customWidth="1"/>
    <col min="95" max="95" width="10.1796875" style="9" bestFit="1" customWidth="1"/>
    <col min="96" max="97" width="11.81640625" style="9" bestFit="1" customWidth="1"/>
    <col min="98" max="98" width="9.81640625" style="9" bestFit="1" customWidth="1"/>
    <col min="99" max="99" width="10.81640625" style="9" bestFit="1" customWidth="1"/>
    <col min="100" max="102" width="9.1796875" style="9" bestFit="1" customWidth="1"/>
    <col min="103" max="106" width="11" style="9" bestFit="1" customWidth="1"/>
    <col min="107" max="172" width="9.1796875" style="9"/>
    <col min="173" max="173" width="10.453125" style="9" bestFit="1" customWidth="1"/>
    <col min="174" max="16384" width="9.1796875" style="9"/>
  </cols>
  <sheetData>
    <row r="1" spans="1:173" ht="19.5" customHeight="1" x14ac:dyDescent="0.25">
      <c r="A1" s="26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</row>
    <row r="2" spans="1:173" x14ac:dyDescent="0.25">
      <c r="A2" s="14" t="s">
        <v>0</v>
      </c>
      <c r="B2" s="27">
        <f t="shared" ref="B2:K11" si="0">INDEX(Exch_Rate_Data,MATCH($A2,Exch_regions1,0),MATCH(B$1,Exch_months1,0))</f>
        <v>30966.666666666668</v>
      </c>
      <c r="C2" s="27">
        <f t="shared" si="0"/>
        <v>30700</v>
      </c>
      <c r="D2" s="27">
        <f t="shared" si="0"/>
        <v>30716.666666666668</v>
      </c>
      <c r="E2" s="27">
        <f t="shared" si="0"/>
        <v>31166.666666666668</v>
      </c>
      <c r="F2" s="27">
        <f t="shared" si="0"/>
        <v>31606.666666666668</v>
      </c>
      <c r="G2" s="27">
        <f t="shared" si="0"/>
        <v>32075</v>
      </c>
      <c r="H2" s="27">
        <f t="shared" si="0"/>
        <v>31650</v>
      </c>
      <c r="I2" s="27">
        <f t="shared" si="0"/>
        <v>31400</v>
      </c>
      <c r="J2" s="27">
        <f t="shared" si="0"/>
        <v>30958.333333333332</v>
      </c>
      <c r="K2" s="27">
        <f t="shared" si="0"/>
        <v>29583.333333333332</v>
      </c>
      <c r="L2" s="27">
        <f t="shared" ref="L2:U11" si="1">INDEX(Exch_Rate_Data,MATCH($A2,Exch_regions1,0),MATCH(L$1,Exch_months1,0))</f>
        <v>27216.666666666668</v>
      </c>
      <c r="M2" s="27">
        <f t="shared" si="1"/>
        <v>27025</v>
      </c>
      <c r="N2" s="27">
        <f t="shared" si="1"/>
        <v>26291.666666666668</v>
      </c>
      <c r="O2" s="27">
        <f t="shared" si="1"/>
        <v>24933.333333333332</v>
      </c>
      <c r="P2" s="27">
        <f t="shared" si="1"/>
        <v>23722.333333333332</v>
      </c>
      <c r="Q2" s="27">
        <f t="shared" si="1"/>
        <v>23908.333333333332</v>
      </c>
      <c r="R2" s="27">
        <f t="shared" si="1"/>
        <v>23933.333333333332</v>
      </c>
      <c r="S2" s="27">
        <f t="shared" si="1"/>
        <v>23033.333333333332</v>
      </c>
      <c r="T2" s="27">
        <f t="shared" si="1"/>
        <v>22333.333333333332</v>
      </c>
      <c r="U2" s="27">
        <f t="shared" si="1"/>
        <v>22166.666666666668</v>
      </c>
      <c r="V2" s="27">
        <f t="shared" ref="V2:AE11" si="2">INDEX(Exch_Rate_Data,MATCH($A2,Exch_regions1,0),MATCH(V$1,Exch_months1,0))</f>
        <v>22166.666666666668</v>
      </c>
      <c r="W2" s="27">
        <f t="shared" si="2"/>
        <v>22206.666666666668</v>
      </c>
      <c r="X2" s="27">
        <f t="shared" si="2"/>
        <v>22458.333333333332</v>
      </c>
      <c r="Y2" s="27">
        <f t="shared" si="2"/>
        <v>22506.666666666668</v>
      </c>
      <c r="Z2" s="27">
        <f t="shared" si="2"/>
        <v>21341.666666666668</v>
      </c>
      <c r="AA2" s="27">
        <f t="shared" si="2"/>
        <v>20850</v>
      </c>
      <c r="AB2" s="27">
        <f t="shared" si="2"/>
        <v>20008.333333333332</v>
      </c>
      <c r="AC2" s="27">
        <f t="shared" si="2"/>
        <v>19855.666666666668</v>
      </c>
      <c r="AD2" s="27">
        <f t="shared" si="2"/>
        <v>19958.333333333332</v>
      </c>
      <c r="AE2" s="27">
        <f t="shared" si="2"/>
        <v>20166.666666666668</v>
      </c>
      <c r="AF2" s="27">
        <f t="shared" ref="AF2:AO11" si="3">INDEX(Exch_Rate_Data,MATCH($A2,Exch_regions1,0),MATCH(AF$1,Exch_months1,0))</f>
        <v>20580</v>
      </c>
      <c r="AG2" s="27">
        <f t="shared" si="3"/>
        <v>20583.333333333332</v>
      </c>
      <c r="AH2" s="27">
        <f t="shared" si="3"/>
        <v>20500</v>
      </c>
      <c r="AI2" s="27">
        <f t="shared" si="3"/>
        <v>20500</v>
      </c>
      <c r="AJ2" s="27">
        <f t="shared" si="3"/>
        <v>20916.666666666668</v>
      </c>
      <c r="AK2" s="27">
        <f t="shared" si="3"/>
        <v>21133.333333333332</v>
      </c>
      <c r="AL2" s="27">
        <f t="shared" si="3"/>
        <v>20833.333333333332</v>
      </c>
      <c r="AM2" s="27">
        <f t="shared" si="3"/>
        <v>20416.666666666668</v>
      </c>
      <c r="AN2" s="27">
        <f t="shared" si="3"/>
        <v>20893.333333333332</v>
      </c>
      <c r="AO2" s="27">
        <f t="shared" si="3"/>
        <v>20466.666666666668</v>
      </c>
      <c r="AP2" s="27">
        <f t="shared" ref="AP2:AY11" si="4">INDEX(Exch_Rate_Data,MATCH($A2,Exch_regions1,0),MATCH(AP$1,Exch_months1,0))</f>
        <v>20650</v>
      </c>
      <c r="AQ2" s="27">
        <f t="shared" si="4"/>
        <v>21066.666666666668</v>
      </c>
      <c r="AR2" s="27">
        <f t="shared" si="4"/>
        <v>21133.333333333332</v>
      </c>
      <c r="AS2" s="27">
        <f t="shared" si="4"/>
        <v>21000</v>
      </c>
      <c r="AT2" s="27">
        <f t="shared" si="4"/>
        <v>21000</v>
      </c>
      <c r="AU2" s="27">
        <f t="shared" si="4"/>
        <v>20650</v>
      </c>
      <c r="AV2" s="27">
        <f t="shared" si="4"/>
        <v>21566.666666666668</v>
      </c>
      <c r="AW2" s="27">
        <f t="shared" si="4"/>
        <v>21466.666666666668</v>
      </c>
      <c r="AX2" s="27">
        <f t="shared" si="4"/>
        <v>21466.666666666668</v>
      </c>
      <c r="AY2" s="27">
        <f t="shared" si="4"/>
        <v>21466.666666666668</v>
      </c>
      <c r="AZ2" s="27">
        <f t="shared" ref="AZ2:BI11" si="5">INDEX(Exch_Rate_Data,MATCH($A2,Exch_regions1,0),MATCH(AZ$1,Exch_months1,0))</f>
        <v>21580</v>
      </c>
      <c r="BA2" s="27">
        <f t="shared" si="5"/>
        <v>21600</v>
      </c>
      <c r="BB2" s="27">
        <f t="shared" si="5"/>
        <v>21975</v>
      </c>
      <c r="BC2" s="27">
        <f t="shared" si="5"/>
        <v>22166.666666666668</v>
      </c>
      <c r="BD2" s="27">
        <f t="shared" si="5"/>
        <v>21933.333333333332</v>
      </c>
      <c r="BE2" s="27">
        <f t="shared" si="5"/>
        <v>21833.333333333332</v>
      </c>
      <c r="BF2" s="27">
        <f t="shared" si="5"/>
        <v>22250</v>
      </c>
      <c r="BG2" s="27">
        <f t="shared" si="5"/>
        <v>22458.333333333332</v>
      </c>
      <c r="BH2" s="27">
        <f t="shared" si="5"/>
        <v>22000</v>
      </c>
      <c r="BI2" s="27">
        <f t="shared" si="5"/>
        <v>23000</v>
      </c>
      <c r="BJ2" s="27">
        <f t="shared" ref="BJ2:BS11" si="6">INDEX(Exch_Rate_Data,MATCH($A2,Exch_regions1,0),MATCH(BJ$1,Exch_months1,0))</f>
        <v>23166.666666666668</v>
      </c>
      <c r="BK2" s="27">
        <f t="shared" si="6"/>
        <v>23200</v>
      </c>
      <c r="BL2" s="27">
        <f t="shared" si="6"/>
        <v>23333.333333333332</v>
      </c>
      <c r="BM2" s="27">
        <f t="shared" si="6"/>
        <v>23666.666666666668</v>
      </c>
      <c r="BN2" s="27">
        <f t="shared" si="6"/>
        <v>23966.666666666668</v>
      </c>
      <c r="BO2" s="27">
        <f t="shared" si="6"/>
        <v>24433.333333333332</v>
      </c>
      <c r="BP2" s="27">
        <f t="shared" si="6"/>
        <v>25291.666666666668</v>
      </c>
      <c r="BQ2" s="27">
        <f t="shared" si="6"/>
        <v>24591.666666666668</v>
      </c>
      <c r="BR2" s="27">
        <f t="shared" si="6"/>
        <v>25166.666666666668</v>
      </c>
      <c r="BS2" s="27">
        <f t="shared" si="6"/>
        <v>25500</v>
      </c>
      <c r="BT2" s="27">
        <f t="shared" ref="BT2:CC11" si="7">INDEX(Exch_Rate_Data,MATCH($A2,Exch_regions1,0),MATCH(BT$1,Exch_months1,0))</f>
        <v>25500</v>
      </c>
      <c r="BU2" s="27">
        <f t="shared" si="7"/>
        <v>25500</v>
      </c>
      <c r="BV2" s="27">
        <f t="shared" si="7"/>
        <v>25833.333333333332</v>
      </c>
      <c r="BW2" s="27">
        <f t="shared" si="7"/>
        <v>25166.666666666668</v>
      </c>
      <c r="BX2" s="27">
        <f t="shared" si="7"/>
        <v>25000</v>
      </c>
      <c r="BY2" s="27">
        <f t="shared" si="7"/>
        <v>25666.666666666668</v>
      </c>
      <c r="BZ2" s="27">
        <f t="shared" si="7"/>
        <v>26666.666666666668</v>
      </c>
      <c r="CA2" s="27">
        <f t="shared" si="7"/>
        <v>26166.666666666668</v>
      </c>
      <c r="CB2" s="27">
        <f t="shared" si="7"/>
        <v>25833.333333333332</v>
      </c>
      <c r="CC2" s="27">
        <f t="shared" si="7"/>
        <v>26000</v>
      </c>
      <c r="CD2" s="27">
        <f t="shared" ref="CD2:CM11" si="8">INDEX(Exch_Rate_Data,MATCH($A2,Exch_regions1,0),MATCH(CD$1,Exch_months1,0))</f>
        <v>24875</v>
      </c>
      <c r="CE2" s="27">
        <f t="shared" si="8"/>
        <v>24666.666666666668</v>
      </c>
      <c r="CF2" s="27">
        <f t="shared" si="8"/>
        <v>23500</v>
      </c>
      <c r="CG2" s="27">
        <f t="shared" si="8"/>
        <v>23500</v>
      </c>
      <c r="CH2" s="27">
        <f t="shared" si="8"/>
        <v>22500</v>
      </c>
      <c r="CI2" s="27">
        <f t="shared" si="8"/>
        <v>24000</v>
      </c>
      <c r="CJ2" s="27">
        <f t="shared" si="8"/>
        <v>22500</v>
      </c>
      <c r="CK2" s="27">
        <f t="shared" si="8"/>
        <v>22500</v>
      </c>
      <c r="CL2" s="27">
        <f t="shared" si="8"/>
        <v>22500</v>
      </c>
      <c r="CM2" s="27">
        <f t="shared" si="8"/>
        <v>22500</v>
      </c>
      <c r="CN2" s="27">
        <f t="shared" ref="CN2:DH17" si="9">INDEX(Exch_Rate_Data,MATCH($A2,Exch_regions1,0),MATCH(CN$1,Exch_months1,0))</f>
        <v>23000</v>
      </c>
      <c r="CO2" s="27">
        <f t="shared" si="9"/>
        <v>23000</v>
      </c>
      <c r="CP2" s="27">
        <f t="shared" si="9"/>
        <v>23187.5</v>
      </c>
      <c r="CQ2" s="27">
        <f t="shared" si="9"/>
        <v>23187.5</v>
      </c>
      <c r="CR2" s="27">
        <f t="shared" si="9"/>
        <v>23187.5</v>
      </c>
      <c r="CS2" s="27">
        <f t="shared" si="9"/>
        <v>23000</v>
      </c>
      <c r="CT2" s="27">
        <f t="shared" si="9"/>
        <v>22000</v>
      </c>
      <c r="CU2" s="27">
        <f t="shared" si="9"/>
        <v>22000</v>
      </c>
      <c r="CV2" s="27">
        <f t="shared" si="9"/>
        <v>22000</v>
      </c>
      <c r="CW2" s="27">
        <f t="shared" si="9"/>
        <v>22000</v>
      </c>
      <c r="CX2" s="27">
        <f t="shared" si="9"/>
        <v>22000</v>
      </c>
      <c r="CY2" s="27">
        <f t="shared" si="9"/>
        <v>22000</v>
      </c>
      <c r="CZ2" s="27">
        <f>INDEX(Exch_Rate_Data,MATCH($A2,Exch_regions1,0),MATCH(CZ$1,Exch_months1,0))</f>
        <v>22000</v>
      </c>
      <c r="DA2" s="27">
        <f>INDEX(Exch_Rate_Data,MATCH($A2,Exch_regions1,0),MATCH(DA$1,Exch_months1,0))</f>
        <v>22000</v>
      </c>
      <c r="DB2" s="27">
        <f t="shared" si="9"/>
        <v>22500</v>
      </c>
      <c r="DC2" s="27">
        <f t="shared" si="9"/>
        <v>22500</v>
      </c>
      <c r="DD2" s="27">
        <f t="shared" si="9"/>
        <v>22500</v>
      </c>
      <c r="DE2" s="27">
        <f t="shared" si="9"/>
        <v>22500</v>
      </c>
      <c r="DF2" s="27">
        <f t="shared" si="9"/>
        <v>22500</v>
      </c>
      <c r="DG2" s="27">
        <f t="shared" si="9"/>
        <v>22500</v>
      </c>
      <c r="DH2" s="27">
        <f t="shared" si="9"/>
        <v>22500</v>
      </c>
      <c r="DI2" s="27">
        <f t="shared" ref="DI2:EA17" si="10">INDEX(Exch_Rate_Data,MATCH($A2,Exch_regions1,0),MATCH(DI$1,Exch_months1,0))</f>
        <v>22750</v>
      </c>
      <c r="DJ2" s="27">
        <f t="shared" si="10"/>
        <v>22625</v>
      </c>
      <c r="DK2" s="27">
        <f t="shared" si="10"/>
        <v>22500</v>
      </c>
      <c r="DL2" s="27">
        <f t="shared" si="10"/>
        <v>22500</v>
      </c>
      <c r="DM2" s="27">
        <f t="shared" si="10"/>
        <v>22500</v>
      </c>
      <c r="DN2" s="27">
        <f t="shared" si="10"/>
        <v>22500</v>
      </c>
      <c r="DO2" s="27">
        <f t="shared" si="10"/>
        <v>22500</v>
      </c>
      <c r="DP2" s="27">
        <f t="shared" si="10"/>
        <v>22500</v>
      </c>
      <c r="DQ2" s="27">
        <f t="shared" si="10"/>
        <v>22500</v>
      </c>
      <c r="DR2" s="27">
        <f t="shared" si="10"/>
        <v>22750</v>
      </c>
      <c r="DS2" s="27">
        <f t="shared" si="10"/>
        <v>25333.333333333332</v>
      </c>
      <c r="DT2" s="27">
        <f t="shared" si="10"/>
        <v>25866.666666666668</v>
      </c>
      <c r="DU2" s="27">
        <f t="shared" si="10"/>
        <v>26000</v>
      </c>
      <c r="DV2" s="27">
        <f t="shared" si="10"/>
        <v>25866.666666666668</v>
      </c>
      <c r="DW2" s="27">
        <f t="shared" si="10"/>
        <v>25833.333333333332</v>
      </c>
      <c r="DX2" s="27">
        <f t="shared" si="10"/>
        <v>26000</v>
      </c>
      <c r="DY2" s="27">
        <f t="shared" si="10"/>
        <v>26000</v>
      </c>
      <c r="DZ2" s="27">
        <f t="shared" si="10"/>
        <v>26000</v>
      </c>
      <c r="EA2" s="27">
        <f t="shared" si="10"/>
        <v>26000</v>
      </c>
      <c r="EB2" s="27">
        <f t="shared" ref="EB2:FD17" si="11">INDEX(Exch_Rate_Data,MATCH($A2,Exch_regions1,0),MATCH(EB$1,Exch_months1,0))</f>
        <v>26000</v>
      </c>
      <c r="EC2" s="27">
        <f t="shared" si="11"/>
        <v>26166</v>
      </c>
      <c r="ED2" s="27">
        <f t="shared" si="11"/>
        <v>26000</v>
      </c>
      <c r="EE2" s="27">
        <f t="shared" si="11"/>
        <v>26125</v>
      </c>
      <c r="EF2" s="27">
        <f t="shared" si="11"/>
        <v>26000</v>
      </c>
      <c r="EG2" s="27">
        <f t="shared" si="11"/>
        <v>26000</v>
      </c>
      <c r="EH2" s="27">
        <f t="shared" si="11"/>
        <v>26000</v>
      </c>
      <c r="EI2" s="27">
        <f t="shared" si="11"/>
        <v>26000</v>
      </c>
      <c r="EJ2" s="27">
        <f t="shared" si="11"/>
        <v>26000</v>
      </c>
      <c r="EK2" s="27">
        <f t="shared" si="11"/>
        <v>26000</v>
      </c>
      <c r="EL2" s="27">
        <f t="shared" si="11"/>
        <v>26166.666666666668</v>
      </c>
      <c r="EM2" s="27">
        <f t="shared" si="11"/>
        <v>26166.666666666668</v>
      </c>
      <c r="EN2" s="27">
        <f t="shared" si="11"/>
        <v>26000</v>
      </c>
      <c r="EO2" s="27">
        <f t="shared" si="11"/>
        <v>26000</v>
      </c>
      <c r="EP2" s="27">
        <f t="shared" si="11"/>
        <v>26000</v>
      </c>
      <c r="EQ2" s="27">
        <f t="shared" si="11"/>
        <v>26333</v>
      </c>
      <c r="ER2" s="27">
        <f t="shared" si="11"/>
        <v>26500</v>
      </c>
      <c r="ES2" s="27">
        <f t="shared" si="11"/>
        <v>26166</v>
      </c>
      <c r="ET2" s="27">
        <f t="shared" si="11"/>
        <v>26333</v>
      </c>
      <c r="EU2" s="27">
        <f t="shared" si="11"/>
        <v>26250</v>
      </c>
      <c r="EV2" s="27">
        <f t="shared" si="11"/>
        <v>26000</v>
      </c>
      <c r="EW2" s="27">
        <f t="shared" si="11"/>
        <v>26000</v>
      </c>
      <c r="EX2" s="27">
        <f t="shared" si="11"/>
        <v>26333</v>
      </c>
      <c r="EY2" s="27">
        <f t="shared" si="11"/>
        <v>26333</v>
      </c>
      <c r="EZ2" s="27">
        <f t="shared" si="11"/>
        <v>26000</v>
      </c>
      <c r="FA2" s="27">
        <f t="shared" si="11"/>
        <v>26333</v>
      </c>
      <c r="FB2" s="27">
        <f t="shared" si="11"/>
        <v>26266</v>
      </c>
      <c r="FC2" s="27">
        <f t="shared" si="11"/>
        <v>26000</v>
      </c>
      <c r="FD2" s="27">
        <f t="shared" si="11"/>
        <v>26000</v>
      </c>
      <c r="FE2" s="27">
        <f>INDEX(Exch_Rate_Data1,MATCH(Exch_Rate!A2,Exch_regions1,0),MATCH(Exch_Rate!FE$1,exch_month4,0))</f>
        <v>26000</v>
      </c>
      <c r="FF2" s="31">
        <f>INDEX(exch_Rate_Data2,MATCH(Exch_Rate!A2,Exch_regions1,0),MATCH(Exch_Rate!FF$1,exch_month5,0))</f>
        <v>26000</v>
      </c>
      <c r="FG2" s="31">
        <f>INDEX(exch_Rate_Data3,MATCH(Exch_Rate!A2,Exch_regions1,0),MATCH(Exch_Rate!FG$1,exch_month6,0))</f>
        <v>26000</v>
      </c>
      <c r="FH2" s="31">
        <f>INDEX(Exchange_rate4,MATCH(Exch_Rate!A2,Exch_regions1,0),MATCH(Exch_Rate!FH$1,exch_month7,0))</f>
        <v>26000</v>
      </c>
      <c r="FI2" s="31">
        <f>INDEX(Exchange_rate5,MATCH(Exch_Rate!A2,Exch_regions1,0),MATCH(Exch_Rate!FI$1,exch_month8,0))</f>
        <v>26000</v>
      </c>
      <c r="FJ2" s="31">
        <f>INDEX(Exchange_rate6,MATCH(Exch_Rate!A2,Exch_regions1,0),MATCH(Exch_Rate!FJ$1,exch_month9,0))</f>
        <v>26000</v>
      </c>
      <c r="FK2" s="43">
        <f>INDEX(Exchange_rate7,MATCH(Exch_Rate!A2,Exch_regions1,0),MATCH(Exch_Rate!FK$1,exch_month10,0))</f>
        <v>26000</v>
      </c>
      <c r="FL2" s="43">
        <f>INDEX(exchange_rates8,MATCH(Exch_Rate!A2,Exch_regions1,0),MATCH(Exch_Rate!FL$1,exch_month11,0))</f>
        <v>26000</v>
      </c>
      <c r="FM2" s="43">
        <f>INDEX(exchange_rates9,MATCH(Exch_Rate!A2,Exch_regions1,0),MATCH(Exch_Rate!FM$1,exch_month12,0))</f>
        <v>26000</v>
      </c>
      <c r="FN2" s="43">
        <f>INDEX(exchange_rates10,MATCH(Exch_Rate!A2,Exch_regions1,0),MATCH(Exch_Rate!FN$1,exch_month13,0))</f>
        <v>26000</v>
      </c>
      <c r="FO2" s="43">
        <f>INDEX(exchange_rates11,MATCH(Exch_Rate!A2,Exch_regions1,0),MATCH(Exch_Rate!FO$1,exch_month14,0))</f>
        <v>26000</v>
      </c>
      <c r="FP2" s="43">
        <f>INDEX(exchange_rates12,MATCH(Exch_Rate!A2,Exch_regions1,0),MATCH(Exch_Rate!FP$1,exch_month15,0))</f>
        <v>26000</v>
      </c>
      <c r="FQ2" s="43">
        <f>INDEX(exchange_rates13,MATCH(Exch_Rate!A2,Exch_regions1,0),MATCH(Exch_Rate!FQ$1,exch_month16,0))</f>
        <v>26000</v>
      </c>
    </row>
    <row r="3" spans="1:173" x14ac:dyDescent="0.25">
      <c r="A3" s="14" t="s">
        <v>1</v>
      </c>
      <c r="B3" s="27">
        <f t="shared" si="0"/>
        <v>30670</v>
      </c>
      <c r="C3" s="27">
        <f t="shared" si="0"/>
        <v>30887.5</v>
      </c>
      <c r="D3" s="27">
        <f t="shared" si="0"/>
        <v>30475</v>
      </c>
      <c r="E3" s="27">
        <f t="shared" si="0"/>
        <v>31087.5</v>
      </c>
      <c r="F3" s="27">
        <f t="shared" si="0"/>
        <v>31990</v>
      </c>
      <c r="G3" s="27">
        <f t="shared" si="0"/>
        <v>32375</v>
      </c>
      <c r="H3" s="27">
        <f t="shared" si="0"/>
        <v>32250</v>
      </c>
      <c r="I3" s="27">
        <f t="shared" si="0"/>
        <v>31940</v>
      </c>
      <c r="J3" s="27">
        <f t="shared" si="0"/>
        <v>30497.5</v>
      </c>
      <c r="K3" s="27">
        <f t="shared" si="0"/>
        <v>29925</v>
      </c>
      <c r="L3" s="27">
        <f t="shared" si="1"/>
        <v>28797.5</v>
      </c>
      <c r="M3" s="27">
        <f t="shared" si="1"/>
        <v>27037.5</v>
      </c>
      <c r="N3" s="27">
        <f t="shared" si="1"/>
        <v>26525</v>
      </c>
      <c r="O3" s="27">
        <f t="shared" si="1"/>
        <v>25270</v>
      </c>
      <c r="P3" s="27">
        <f t="shared" si="1"/>
        <v>24862.5</v>
      </c>
      <c r="Q3" s="27">
        <f t="shared" si="1"/>
        <v>23725</v>
      </c>
      <c r="R3" s="27">
        <f t="shared" si="1"/>
        <v>23600</v>
      </c>
      <c r="S3" s="27">
        <f t="shared" si="1"/>
        <v>23550</v>
      </c>
      <c r="T3" s="27">
        <f t="shared" si="1"/>
        <v>22275</v>
      </c>
      <c r="U3" s="27">
        <f t="shared" si="1"/>
        <v>21794</v>
      </c>
      <c r="V3" s="27">
        <f t="shared" si="2"/>
        <v>21800</v>
      </c>
      <c r="W3" s="27">
        <f t="shared" si="2"/>
        <v>22240</v>
      </c>
      <c r="X3" s="27">
        <f t="shared" si="2"/>
        <v>22325</v>
      </c>
      <c r="Y3" s="27">
        <f t="shared" si="2"/>
        <v>22130</v>
      </c>
      <c r="Z3" s="27">
        <f t="shared" si="2"/>
        <v>22150</v>
      </c>
      <c r="AA3" s="27">
        <f t="shared" si="2"/>
        <v>20844</v>
      </c>
      <c r="AB3" s="27">
        <f t="shared" si="2"/>
        <v>20225</v>
      </c>
      <c r="AC3" s="27">
        <f t="shared" si="2"/>
        <v>20510</v>
      </c>
      <c r="AD3" s="27">
        <f t="shared" si="2"/>
        <v>21425</v>
      </c>
      <c r="AE3" s="27">
        <f t="shared" si="2"/>
        <v>21712.5</v>
      </c>
      <c r="AF3" s="27">
        <f t="shared" si="3"/>
        <v>21712.5</v>
      </c>
      <c r="AG3" s="27">
        <f t="shared" si="3"/>
        <v>20262.5</v>
      </c>
      <c r="AH3" s="27">
        <f t="shared" si="3"/>
        <v>20225</v>
      </c>
      <c r="AI3" s="27">
        <f t="shared" si="3"/>
        <v>20362.5</v>
      </c>
      <c r="AJ3" s="27">
        <f t="shared" si="3"/>
        <v>20950</v>
      </c>
      <c r="AK3" s="27">
        <f t="shared" si="3"/>
        <v>21300</v>
      </c>
      <c r="AL3" s="27">
        <f t="shared" si="3"/>
        <v>21087.5</v>
      </c>
      <c r="AM3" s="27">
        <f t="shared" si="3"/>
        <v>21000</v>
      </c>
      <c r="AN3" s="27">
        <f t="shared" si="3"/>
        <v>20480</v>
      </c>
      <c r="AO3" s="27">
        <f t="shared" si="3"/>
        <v>21000</v>
      </c>
      <c r="AP3" s="27">
        <f t="shared" si="4"/>
        <v>21000</v>
      </c>
      <c r="AQ3" s="27">
        <f t="shared" si="4"/>
        <v>21000</v>
      </c>
      <c r="AR3" s="27">
        <f t="shared" si="4"/>
        <v>21000</v>
      </c>
      <c r="AS3" s="27">
        <f t="shared" si="4"/>
        <v>20500</v>
      </c>
      <c r="AT3" s="27">
        <f t="shared" si="4"/>
        <v>20500</v>
      </c>
      <c r="AU3" s="27">
        <f t="shared" si="4"/>
        <v>21250</v>
      </c>
      <c r="AV3" s="27">
        <f t="shared" si="4"/>
        <v>21400</v>
      </c>
      <c r="AW3" s="27">
        <f t="shared" si="4"/>
        <v>21592</v>
      </c>
      <c r="AX3" s="27">
        <f t="shared" si="4"/>
        <v>21312.5</v>
      </c>
      <c r="AY3" s="27">
        <f t="shared" si="4"/>
        <v>21574</v>
      </c>
      <c r="AZ3" s="27">
        <f t="shared" si="5"/>
        <v>22020</v>
      </c>
      <c r="BA3" s="27">
        <f t="shared" si="5"/>
        <v>22000</v>
      </c>
      <c r="BB3" s="27">
        <f t="shared" si="5"/>
        <v>22000</v>
      </c>
      <c r="BC3" s="27">
        <f t="shared" si="5"/>
        <v>22100</v>
      </c>
      <c r="BD3" s="27">
        <f t="shared" si="5"/>
        <v>22075</v>
      </c>
      <c r="BE3" s="27">
        <f t="shared" si="5"/>
        <v>22300</v>
      </c>
      <c r="BF3" s="27">
        <f t="shared" si="5"/>
        <v>22137.5</v>
      </c>
      <c r="BG3" s="27">
        <f t="shared" si="5"/>
        <v>22212.5</v>
      </c>
      <c r="BH3" s="27">
        <f t="shared" si="5"/>
        <v>22750</v>
      </c>
      <c r="BI3" s="27">
        <f t="shared" si="5"/>
        <v>23250</v>
      </c>
      <c r="BJ3" s="27">
        <f t="shared" si="6"/>
        <v>23312.5</v>
      </c>
      <c r="BK3" s="27">
        <f t="shared" si="6"/>
        <v>24000</v>
      </c>
      <c r="BL3" s="27">
        <f t="shared" si="6"/>
        <v>24250</v>
      </c>
      <c r="BM3" s="27">
        <f t="shared" si="6"/>
        <v>24250</v>
      </c>
      <c r="BN3" s="27">
        <f t="shared" si="6"/>
        <v>24750</v>
      </c>
      <c r="BO3" s="27">
        <f t="shared" si="6"/>
        <v>25000</v>
      </c>
      <c r="BP3" s="27">
        <f t="shared" si="6"/>
        <v>25500</v>
      </c>
      <c r="BQ3" s="27">
        <f t="shared" si="6"/>
        <v>25500</v>
      </c>
      <c r="BR3" s="27">
        <f t="shared" si="6"/>
        <v>25500</v>
      </c>
      <c r="BS3" s="27">
        <f t="shared" si="6"/>
        <v>26000</v>
      </c>
      <c r="BT3" s="27">
        <f t="shared" si="7"/>
        <v>27275</v>
      </c>
      <c r="BU3" s="27">
        <f t="shared" si="7"/>
        <v>26550</v>
      </c>
      <c r="BV3" s="27">
        <f t="shared" si="7"/>
        <v>27500</v>
      </c>
      <c r="BW3" s="27">
        <f t="shared" si="7"/>
        <v>27000</v>
      </c>
      <c r="BX3" s="27">
        <f t="shared" si="7"/>
        <v>27500</v>
      </c>
      <c r="BY3" s="27">
        <f t="shared" si="7"/>
        <v>27500</v>
      </c>
      <c r="BZ3" s="27">
        <f t="shared" si="7"/>
        <v>28250</v>
      </c>
      <c r="CA3" s="27">
        <f t="shared" si="7"/>
        <v>28750</v>
      </c>
      <c r="CB3" s="27">
        <f t="shared" si="7"/>
        <v>25750</v>
      </c>
      <c r="CC3" s="27">
        <f t="shared" si="7"/>
        <v>28150</v>
      </c>
      <c r="CD3" s="27">
        <f t="shared" si="8"/>
        <v>24812.5</v>
      </c>
      <c r="CE3" s="27">
        <f t="shared" si="8"/>
        <v>25000</v>
      </c>
      <c r="CF3" s="27">
        <f t="shared" si="8"/>
        <v>25000</v>
      </c>
      <c r="CG3" s="27">
        <f t="shared" si="8"/>
        <v>25000</v>
      </c>
      <c r="CH3" s="27">
        <f t="shared" si="8"/>
        <v>26000</v>
      </c>
      <c r="CI3" s="27">
        <f t="shared" si="8"/>
        <v>26000</v>
      </c>
      <c r="CJ3" s="27">
        <f t="shared" si="8"/>
        <v>25750</v>
      </c>
      <c r="CK3" s="27">
        <f t="shared" si="8"/>
        <v>26000</v>
      </c>
      <c r="CL3" s="27">
        <f t="shared" si="8"/>
        <v>26500</v>
      </c>
      <c r="CM3" s="27">
        <f t="shared" si="8"/>
        <v>26500</v>
      </c>
      <c r="CN3" s="27">
        <f t="shared" si="9"/>
        <v>28500</v>
      </c>
      <c r="CO3" s="27">
        <f t="shared" si="9"/>
        <v>28500</v>
      </c>
      <c r="CP3" s="27">
        <f t="shared" si="9"/>
        <v>28750</v>
      </c>
      <c r="CQ3" s="27">
        <f t="shared" si="9"/>
        <v>28500</v>
      </c>
      <c r="CR3" s="27">
        <f t="shared" si="9"/>
        <v>29250</v>
      </c>
      <c r="CS3" s="27">
        <f t="shared" si="9"/>
        <v>29250</v>
      </c>
      <c r="CT3" s="27">
        <f t="shared" si="9"/>
        <v>28250</v>
      </c>
      <c r="CU3" s="27">
        <f t="shared" si="9"/>
        <v>28500</v>
      </c>
      <c r="CV3" s="27">
        <f t="shared" si="9"/>
        <v>28500</v>
      </c>
      <c r="CW3" s="27">
        <f t="shared" si="9"/>
        <v>28500</v>
      </c>
      <c r="CX3" s="27">
        <f t="shared" si="9"/>
        <v>28750</v>
      </c>
      <c r="CY3" s="27">
        <f t="shared" si="9"/>
        <v>29000</v>
      </c>
      <c r="CZ3" s="27">
        <f t="shared" si="9"/>
        <v>29000</v>
      </c>
      <c r="DA3" s="27">
        <f t="shared" si="9"/>
        <v>29500</v>
      </c>
      <c r="DB3" s="27">
        <f t="shared" si="9"/>
        <v>29000</v>
      </c>
      <c r="DC3" s="27">
        <f t="shared" si="9"/>
        <v>29500</v>
      </c>
      <c r="DD3" s="27">
        <f t="shared" si="9"/>
        <v>29500</v>
      </c>
      <c r="DE3" s="27">
        <f t="shared" si="9"/>
        <v>30000</v>
      </c>
      <c r="DF3" s="27">
        <f t="shared" si="9"/>
        <v>30000</v>
      </c>
      <c r="DG3" s="27">
        <f t="shared" si="9"/>
        <v>30000</v>
      </c>
      <c r="DH3" s="27">
        <f t="shared" si="9"/>
        <v>31000</v>
      </c>
      <c r="DI3" s="27">
        <f t="shared" si="10"/>
        <v>31375</v>
      </c>
      <c r="DJ3" s="27">
        <f t="shared" si="10"/>
        <v>31875</v>
      </c>
      <c r="DK3" s="27">
        <f t="shared" si="10"/>
        <v>32130</v>
      </c>
      <c r="DL3" s="27">
        <f t="shared" si="10"/>
        <v>32400</v>
      </c>
      <c r="DM3" s="27">
        <f t="shared" si="10"/>
        <v>31930</v>
      </c>
      <c r="DN3" s="27">
        <f t="shared" si="10"/>
        <v>32125</v>
      </c>
      <c r="DO3" s="27">
        <f t="shared" si="10"/>
        <v>32750</v>
      </c>
      <c r="DP3" s="27">
        <f t="shared" si="10"/>
        <v>33000</v>
      </c>
      <c r="DQ3" s="27">
        <f t="shared" si="10"/>
        <v>34875</v>
      </c>
      <c r="DR3" s="27">
        <f t="shared" si="10"/>
        <v>36375</v>
      </c>
      <c r="DS3" s="27">
        <f t="shared" si="10"/>
        <v>34000</v>
      </c>
      <c r="DT3" s="27">
        <f t="shared" si="10"/>
        <v>33000</v>
      </c>
      <c r="DU3" s="27">
        <f t="shared" si="10"/>
        <v>33000</v>
      </c>
      <c r="DV3" s="27">
        <f t="shared" si="10"/>
        <v>33000</v>
      </c>
      <c r="DW3" s="27">
        <f t="shared" si="10"/>
        <v>33000</v>
      </c>
      <c r="DX3" s="27">
        <f t="shared" si="10"/>
        <v>33000</v>
      </c>
      <c r="DY3" s="27">
        <f t="shared" si="10"/>
        <v>33000</v>
      </c>
      <c r="DZ3" s="27">
        <f t="shared" si="10"/>
        <v>33000</v>
      </c>
      <c r="EA3" s="27">
        <f t="shared" si="10"/>
        <v>33000</v>
      </c>
      <c r="EB3" s="27">
        <f t="shared" si="11"/>
        <v>33000</v>
      </c>
      <c r="EC3" s="27">
        <f t="shared" si="11"/>
        <v>33000</v>
      </c>
      <c r="ED3" s="27">
        <f t="shared" si="11"/>
        <v>33000</v>
      </c>
      <c r="EE3" s="27">
        <f t="shared" si="11"/>
        <v>33062.5</v>
      </c>
      <c r="EF3" s="27">
        <f t="shared" si="11"/>
        <v>33000</v>
      </c>
      <c r="EG3" s="27">
        <f t="shared" si="11"/>
        <v>33000</v>
      </c>
      <c r="EH3" s="27">
        <f t="shared" si="11"/>
        <v>33000</v>
      </c>
      <c r="EI3" s="27">
        <f t="shared" si="11"/>
        <v>33000</v>
      </c>
      <c r="EJ3" s="27">
        <f t="shared" si="11"/>
        <v>33000</v>
      </c>
      <c r="EK3" s="27">
        <f t="shared" si="11"/>
        <v>33000</v>
      </c>
      <c r="EL3" s="27">
        <f t="shared" si="11"/>
        <v>33000</v>
      </c>
      <c r="EM3" s="27">
        <f t="shared" si="11"/>
        <v>33000</v>
      </c>
      <c r="EN3" s="27">
        <f t="shared" si="11"/>
        <v>33000</v>
      </c>
      <c r="EO3" s="27">
        <f t="shared" si="11"/>
        <v>33000</v>
      </c>
      <c r="EP3" s="27">
        <f t="shared" si="11"/>
        <v>33000</v>
      </c>
      <c r="EQ3" s="27">
        <f t="shared" si="11"/>
        <v>33500</v>
      </c>
      <c r="ER3" s="27">
        <f t="shared" si="11"/>
        <v>33500</v>
      </c>
      <c r="ES3" s="27">
        <f t="shared" si="11"/>
        <v>33750</v>
      </c>
      <c r="ET3" s="27">
        <f t="shared" si="11"/>
        <v>34000</v>
      </c>
      <c r="EU3" s="27">
        <f t="shared" si="11"/>
        <v>34000</v>
      </c>
      <c r="EV3" s="27">
        <f t="shared" si="11"/>
        <v>34000</v>
      </c>
      <c r="EW3" s="27">
        <f t="shared" si="11"/>
        <v>34250</v>
      </c>
      <c r="EX3" s="27">
        <f t="shared" si="11"/>
        <v>34500</v>
      </c>
      <c r="EY3" s="27">
        <f t="shared" si="11"/>
        <v>35000</v>
      </c>
      <c r="EZ3" s="27">
        <f t="shared" si="11"/>
        <v>35000</v>
      </c>
      <c r="FA3" s="27">
        <f t="shared" si="11"/>
        <v>35000</v>
      </c>
      <c r="FB3" s="27">
        <f t="shared" si="11"/>
        <v>35000</v>
      </c>
      <c r="FC3" s="27">
        <f t="shared" si="11"/>
        <v>35000</v>
      </c>
      <c r="FD3" s="27">
        <f t="shared" si="11"/>
        <v>35000</v>
      </c>
      <c r="FE3" s="27">
        <f>INDEX(Exch_Rate_Data1,MATCH(Exch_Rate!A3,Exch_regions1,0),MATCH(Exch_Rate!FE$1,exch_month4,0))</f>
        <v>35000</v>
      </c>
      <c r="FF3" s="31">
        <f>INDEX(exch_Rate_Data2,MATCH(Exch_Rate!A3,Exch_regions1,0),MATCH(Exch_Rate!FF$1,exch_month5,0))</f>
        <v>35000</v>
      </c>
      <c r="FG3" s="31">
        <f>INDEX(exch_Rate_Data3,MATCH(Exch_Rate!A3,Exch_regions1,0),MATCH(Exch_Rate!FG$1,exch_month6,0))</f>
        <v>35000</v>
      </c>
      <c r="FH3" s="31">
        <f>INDEX(Exchange_rate4,MATCH(Exch_Rate!A3,Exch_regions1,0),MATCH(Exch_Rate!FH$1,exch_month7,0))</f>
        <v>33400</v>
      </c>
      <c r="FI3" s="31">
        <f>INDEX(Exchange_rate5,MATCH(Exch_Rate!A3,Exch_regions1,0),MATCH(Exch_Rate!FI$1,exch_month8,0))</f>
        <v>35500</v>
      </c>
      <c r="FJ3" s="31">
        <f>INDEX(Exchange_rate6,MATCH(Exch_Rate!A3,Exch_regions1,0),MATCH(Exch_Rate!FJ$1,exch_month9,0))</f>
        <v>35000</v>
      </c>
      <c r="FK3" s="43">
        <f>INDEX(Exchange_rate7,MATCH(Exch_Rate!A3,Exch_regions1,0),MATCH(Exch_Rate!FK$1,exch_month10,0))</f>
        <v>35000</v>
      </c>
      <c r="FL3" s="43">
        <f>INDEX(exchange_rates8,MATCH(Exch_Rate!A3,Exch_regions1,0),MATCH(Exch_Rate!FL$1,exch_month11,0))</f>
        <v>35500</v>
      </c>
      <c r="FM3" s="43">
        <f>INDEX(exchange_rates9,MATCH(Exch_Rate!A3,Exch_regions1,0),MATCH(Exch_Rate!FM$1,exch_month12,0))</f>
        <v>35500</v>
      </c>
      <c r="FN3" s="43">
        <f>INDEX(exchange_rates10,MATCH(Exch_Rate!A3,Exch_regions1,0),MATCH(Exch_Rate!FN$1,exch_month13,0))</f>
        <v>36000</v>
      </c>
      <c r="FO3" s="43">
        <f>INDEX(exchange_rates11,MATCH(Exch_Rate!A3,Exch_regions1,0),MATCH(Exch_Rate!FO$1,exch_month14,0))</f>
        <v>36000</v>
      </c>
      <c r="FP3" s="43">
        <f>INDEX(exchange_rates12,MATCH(Exch_Rate!A3,Exch_regions1,0),MATCH(Exch_Rate!FP$1,exch_month15,0))</f>
        <v>36250</v>
      </c>
      <c r="FQ3" s="43">
        <f>INDEX(exchange_rates13,MATCH(Exch_Rate!A3,Exch_regions1,0),MATCH(Exch_Rate!FQ$1,exch_month16,0))</f>
        <v>36000</v>
      </c>
    </row>
    <row r="4" spans="1:173" x14ac:dyDescent="0.25">
      <c r="A4" s="14" t="s">
        <v>2</v>
      </c>
      <c r="B4" s="27">
        <f t="shared" si="0"/>
        <v>31000</v>
      </c>
      <c r="C4" s="27">
        <f t="shared" si="0"/>
        <v>31000</v>
      </c>
      <c r="D4" s="27">
        <f t="shared" si="0"/>
        <v>31250</v>
      </c>
      <c r="E4" s="27">
        <f t="shared" si="0"/>
        <v>31950</v>
      </c>
      <c r="F4" s="27">
        <f t="shared" si="0"/>
        <v>32000</v>
      </c>
      <c r="G4" s="27">
        <f t="shared" si="0"/>
        <v>31750</v>
      </c>
      <c r="H4" s="27">
        <f t="shared" si="0"/>
        <v>32000</v>
      </c>
      <c r="I4" s="27">
        <f t="shared" si="0"/>
        <v>31000</v>
      </c>
      <c r="J4" s="27">
        <f t="shared" si="0"/>
        <v>31000</v>
      </c>
      <c r="K4" s="27">
        <f t="shared" si="0"/>
        <v>30000</v>
      </c>
      <c r="L4" s="27">
        <f t="shared" si="1"/>
        <v>29000</v>
      </c>
      <c r="M4" s="27">
        <f t="shared" si="1"/>
        <v>27125</v>
      </c>
      <c r="N4" s="27">
        <f t="shared" si="1"/>
        <v>26500</v>
      </c>
      <c r="O4" s="27">
        <f t="shared" si="1"/>
        <v>25000</v>
      </c>
      <c r="P4" s="27">
        <f t="shared" si="1"/>
        <v>24000</v>
      </c>
      <c r="Q4" s="27">
        <f t="shared" si="1"/>
        <v>23450</v>
      </c>
      <c r="R4" s="27">
        <f t="shared" si="1"/>
        <v>22812.5</v>
      </c>
      <c r="S4" s="27">
        <f t="shared" si="1"/>
        <v>22500</v>
      </c>
      <c r="T4" s="27">
        <f t="shared" si="1"/>
        <v>20375</v>
      </c>
      <c r="U4" s="27">
        <f t="shared" si="1"/>
        <v>20312.5</v>
      </c>
      <c r="V4" s="27">
        <f t="shared" si="2"/>
        <v>20250</v>
      </c>
      <c r="W4" s="27">
        <f t="shared" si="2"/>
        <v>20290</v>
      </c>
      <c r="X4" s="27">
        <f t="shared" si="2"/>
        <v>20725</v>
      </c>
      <c r="Y4" s="27">
        <f t="shared" si="2"/>
        <v>21100</v>
      </c>
      <c r="Z4" s="27">
        <f t="shared" si="2"/>
        <v>21187.5</v>
      </c>
      <c r="AA4" s="27">
        <f t="shared" si="2"/>
        <v>21237.5</v>
      </c>
      <c r="AB4" s="27">
        <f t="shared" si="2"/>
        <v>19687.5</v>
      </c>
      <c r="AC4" s="27">
        <f t="shared" si="2"/>
        <v>20040</v>
      </c>
      <c r="AD4" s="27">
        <f t="shared" si="2"/>
        <v>20250</v>
      </c>
      <c r="AE4" s="27">
        <f t="shared" si="2"/>
        <v>20206.25</v>
      </c>
      <c r="AF4" s="27">
        <f t="shared" si="3"/>
        <v>20190</v>
      </c>
      <c r="AG4" s="27">
        <f t="shared" si="3"/>
        <v>20000</v>
      </c>
      <c r="AH4" s="27">
        <f t="shared" si="3"/>
        <v>19925</v>
      </c>
      <c r="AI4" s="27">
        <f t="shared" si="3"/>
        <v>19843.75</v>
      </c>
      <c r="AJ4" s="27">
        <f t="shared" si="3"/>
        <v>19937.5</v>
      </c>
      <c r="AK4" s="27">
        <f t="shared" si="3"/>
        <v>20075</v>
      </c>
      <c r="AL4" s="27">
        <f t="shared" si="3"/>
        <v>20068.75</v>
      </c>
      <c r="AM4" s="27">
        <f t="shared" si="3"/>
        <v>20093.75</v>
      </c>
      <c r="AN4" s="27">
        <f t="shared" si="3"/>
        <v>20075</v>
      </c>
      <c r="AO4" s="27">
        <f t="shared" si="3"/>
        <v>20087.5</v>
      </c>
      <c r="AP4" s="27">
        <f t="shared" si="4"/>
        <v>20143.75</v>
      </c>
      <c r="AQ4" s="27">
        <f t="shared" si="4"/>
        <v>20187.5</v>
      </c>
      <c r="AR4" s="27">
        <f t="shared" si="4"/>
        <v>20275</v>
      </c>
      <c r="AS4" s="27">
        <f t="shared" si="4"/>
        <v>20250</v>
      </c>
      <c r="AT4" s="27">
        <f t="shared" si="4"/>
        <v>20180</v>
      </c>
      <c r="AU4" s="27">
        <f t="shared" si="4"/>
        <v>20250</v>
      </c>
      <c r="AV4" s="27">
        <f t="shared" si="4"/>
        <v>20250</v>
      </c>
      <c r="AW4" s="27">
        <f t="shared" si="4"/>
        <v>20220</v>
      </c>
      <c r="AX4" s="27">
        <f t="shared" si="4"/>
        <v>20250</v>
      </c>
      <c r="AY4" s="27">
        <f t="shared" si="4"/>
        <v>20287.5</v>
      </c>
      <c r="AZ4" s="27">
        <f t="shared" si="5"/>
        <v>20250</v>
      </c>
      <c r="BA4" s="27">
        <f t="shared" si="5"/>
        <v>20306.25</v>
      </c>
      <c r="BB4" s="27">
        <f t="shared" si="5"/>
        <v>20250</v>
      </c>
      <c r="BC4" s="27">
        <f t="shared" si="5"/>
        <v>20250</v>
      </c>
      <c r="BD4" s="27">
        <f t="shared" si="5"/>
        <v>20250</v>
      </c>
      <c r="BE4" s="27">
        <f t="shared" si="5"/>
        <v>20425</v>
      </c>
      <c r="BF4" s="27">
        <f t="shared" si="5"/>
        <v>20712.5</v>
      </c>
      <c r="BG4" s="27">
        <f t="shared" si="5"/>
        <v>21068.75</v>
      </c>
      <c r="BH4" s="27">
        <f t="shared" si="5"/>
        <v>21593.75</v>
      </c>
      <c r="BI4" s="27">
        <f t="shared" si="5"/>
        <v>21375</v>
      </c>
      <c r="BJ4" s="27">
        <f t="shared" si="6"/>
        <v>21250</v>
      </c>
      <c r="BK4" s="27">
        <f t="shared" si="6"/>
        <v>21450</v>
      </c>
      <c r="BL4" s="27">
        <f t="shared" si="6"/>
        <v>21937.5</v>
      </c>
      <c r="BM4" s="27">
        <f t="shared" si="6"/>
        <v>22156.25</v>
      </c>
      <c r="BN4" s="27">
        <f t="shared" si="6"/>
        <v>22600</v>
      </c>
      <c r="BO4" s="27">
        <f t="shared" si="6"/>
        <v>22500</v>
      </c>
      <c r="BP4" s="27">
        <f t="shared" si="6"/>
        <v>22500</v>
      </c>
      <c r="BQ4" s="27">
        <f t="shared" si="6"/>
        <v>22750</v>
      </c>
      <c r="BR4" s="27">
        <f t="shared" si="6"/>
        <v>23000</v>
      </c>
      <c r="BS4" s="27">
        <f t="shared" si="6"/>
        <v>23400</v>
      </c>
      <c r="BT4" s="27">
        <f t="shared" si="7"/>
        <v>23968.75</v>
      </c>
      <c r="BU4" s="27">
        <f t="shared" si="7"/>
        <v>24375</v>
      </c>
      <c r="BV4" s="27">
        <f t="shared" si="7"/>
        <v>23800</v>
      </c>
      <c r="BW4" s="27">
        <f t="shared" si="7"/>
        <v>24437.5</v>
      </c>
      <c r="BX4" s="27">
        <f t="shared" si="7"/>
        <v>25875</v>
      </c>
      <c r="BY4" s="27">
        <f t="shared" si="7"/>
        <v>26375</v>
      </c>
      <c r="BZ4" s="27">
        <f t="shared" si="7"/>
        <v>26906.25</v>
      </c>
      <c r="CA4" s="27">
        <f t="shared" si="7"/>
        <v>27000</v>
      </c>
      <c r="CB4" s="27">
        <f t="shared" si="7"/>
        <v>27200</v>
      </c>
      <c r="CC4" s="27">
        <f t="shared" si="7"/>
        <v>27500</v>
      </c>
      <c r="CD4" s="27">
        <f t="shared" si="8"/>
        <v>26062.5</v>
      </c>
      <c r="CE4" s="27">
        <f t="shared" si="8"/>
        <v>25250</v>
      </c>
      <c r="CF4" s="27">
        <f t="shared" si="8"/>
        <v>25375</v>
      </c>
      <c r="CG4" s="27">
        <f t="shared" si="8"/>
        <v>26000</v>
      </c>
      <c r="CH4" s="27">
        <f t="shared" si="8"/>
        <v>25850</v>
      </c>
      <c r="CI4" s="27">
        <f t="shared" si="8"/>
        <v>25875</v>
      </c>
      <c r="CJ4" s="27">
        <f t="shared" si="8"/>
        <v>26875</v>
      </c>
      <c r="CK4" s="27">
        <f t="shared" si="8"/>
        <v>27250</v>
      </c>
      <c r="CL4" s="27">
        <f t="shared" si="8"/>
        <v>27250</v>
      </c>
      <c r="CM4" s="27">
        <f t="shared" si="8"/>
        <v>27250</v>
      </c>
      <c r="CN4" s="27">
        <f t="shared" si="9"/>
        <v>28700</v>
      </c>
      <c r="CO4" s="27">
        <f t="shared" si="9"/>
        <v>29375</v>
      </c>
      <c r="CP4" s="27">
        <f t="shared" si="9"/>
        <v>29937.5</v>
      </c>
      <c r="CQ4" s="27">
        <f t="shared" si="9"/>
        <v>30300</v>
      </c>
      <c r="CR4" s="27">
        <f t="shared" si="9"/>
        <v>30812.5</v>
      </c>
      <c r="CS4" s="27">
        <f t="shared" si="9"/>
        <v>31250</v>
      </c>
      <c r="CT4" s="27">
        <f t="shared" si="9"/>
        <v>30625</v>
      </c>
      <c r="CU4" s="27">
        <f t="shared" si="9"/>
        <v>30562.5</v>
      </c>
      <c r="CV4" s="27">
        <f t="shared" si="9"/>
        <v>30250</v>
      </c>
      <c r="CW4" s="27">
        <f t="shared" si="9"/>
        <v>30250</v>
      </c>
      <c r="CX4" s="27">
        <f t="shared" si="9"/>
        <v>30500</v>
      </c>
      <c r="CY4" s="27">
        <f t="shared" si="9"/>
        <v>31000</v>
      </c>
      <c r="CZ4" s="27">
        <f t="shared" si="9"/>
        <v>31300</v>
      </c>
      <c r="DA4" s="27">
        <f t="shared" si="9"/>
        <v>32375</v>
      </c>
      <c r="DB4" s="27">
        <f t="shared" si="9"/>
        <v>32500</v>
      </c>
      <c r="DC4" s="27">
        <f t="shared" si="9"/>
        <v>32500</v>
      </c>
      <c r="DD4" s="27">
        <f t="shared" si="9"/>
        <v>32500</v>
      </c>
      <c r="DE4" s="27">
        <f t="shared" si="9"/>
        <v>32500</v>
      </c>
      <c r="DF4" s="27">
        <f t="shared" si="9"/>
        <v>32500</v>
      </c>
      <c r="DG4" s="27">
        <f t="shared" si="9"/>
        <v>33312.5</v>
      </c>
      <c r="DH4" s="27">
        <f t="shared" si="9"/>
        <v>34312.5</v>
      </c>
      <c r="DI4" s="27">
        <f t="shared" si="10"/>
        <v>35625</v>
      </c>
      <c r="DJ4" s="27">
        <f t="shared" si="10"/>
        <v>35750</v>
      </c>
      <c r="DK4" s="27">
        <f t="shared" si="10"/>
        <v>36350</v>
      </c>
      <c r="DL4" s="27">
        <f t="shared" si="10"/>
        <v>36750</v>
      </c>
      <c r="DM4" s="27">
        <f t="shared" si="10"/>
        <v>36750</v>
      </c>
      <c r="DN4" s="27">
        <f t="shared" si="10"/>
        <v>36937.5</v>
      </c>
      <c r="DO4" s="27">
        <f t="shared" si="10"/>
        <v>38083.25</v>
      </c>
      <c r="DP4" s="27">
        <f t="shared" si="10"/>
        <v>38250</v>
      </c>
      <c r="DQ4" s="27">
        <f t="shared" si="10"/>
        <v>35312.5</v>
      </c>
      <c r="DR4" s="27">
        <f t="shared" si="10"/>
        <v>39250</v>
      </c>
      <c r="DS4" s="27">
        <f t="shared" si="10"/>
        <v>39000</v>
      </c>
      <c r="DT4" s="27">
        <f t="shared" si="10"/>
        <v>39250</v>
      </c>
      <c r="DU4" s="27">
        <f t="shared" si="10"/>
        <v>39500</v>
      </c>
      <c r="DV4" s="27">
        <f t="shared" si="10"/>
        <v>40400</v>
      </c>
      <c r="DW4" s="27">
        <f t="shared" si="10"/>
        <v>40500</v>
      </c>
      <c r="DX4" s="27">
        <f t="shared" si="10"/>
        <v>40875</v>
      </c>
      <c r="DY4" s="27">
        <f t="shared" si="10"/>
        <v>41000</v>
      </c>
      <c r="DZ4" s="27">
        <f t="shared" si="10"/>
        <v>44000</v>
      </c>
      <c r="EA4" s="27">
        <f t="shared" ref="EA4:ES17" si="12">INDEX(Exch_Rate_Data,MATCH($A4,Exch_regions1,0),MATCH(EA$1,Exch_months1,0))</f>
        <v>44000</v>
      </c>
      <c r="EB4" s="27">
        <f t="shared" si="12"/>
        <v>42000</v>
      </c>
      <c r="EC4" s="27">
        <f t="shared" si="12"/>
        <v>42000</v>
      </c>
      <c r="ED4" s="27">
        <f t="shared" si="12"/>
        <v>42000</v>
      </c>
      <c r="EE4" s="27">
        <f t="shared" si="12"/>
        <v>42000</v>
      </c>
      <c r="EF4" s="27">
        <f t="shared" si="12"/>
        <v>42000</v>
      </c>
      <c r="EG4" s="27">
        <f t="shared" si="12"/>
        <v>42000</v>
      </c>
      <c r="EH4" s="27">
        <f t="shared" si="12"/>
        <v>42000</v>
      </c>
      <c r="EI4" s="27">
        <f t="shared" si="12"/>
        <v>42000</v>
      </c>
      <c r="EJ4" s="27">
        <f t="shared" si="12"/>
        <v>42000</v>
      </c>
      <c r="EK4" s="27">
        <f t="shared" si="12"/>
        <v>42000</v>
      </c>
      <c r="EL4" s="27">
        <f t="shared" si="12"/>
        <v>42000</v>
      </c>
      <c r="EM4" s="27">
        <f t="shared" si="12"/>
        <v>42000</v>
      </c>
      <c r="EN4" s="27">
        <f t="shared" si="12"/>
        <v>42050</v>
      </c>
      <c r="EO4" s="27">
        <f t="shared" si="12"/>
        <v>42000</v>
      </c>
      <c r="EP4" s="27">
        <f t="shared" si="12"/>
        <v>42000</v>
      </c>
      <c r="EQ4" s="27">
        <f t="shared" si="12"/>
        <v>42000</v>
      </c>
      <c r="ER4" s="27">
        <f t="shared" si="12"/>
        <v>42000</v>
      </c>
      <c r="ES4" s="27">
        <f t="shared" si="12"/>
        <v>42000</v>
      </c>
      <c r="ET4" s="27">
        <f t="shared" si="11"/>
        <v>42000</v>
      </c>
      <c r="EU4" s="27">
        <f t="shared" si="11"/>
        <v>42000</v>
      </c>
      <c r="EV4" s="27">
        <f t="shared" si="11"/>
        <v>42000</v>
      </c>
      <c r="EW4" s="27">
        <f t="shared" si="11"/>
        <v>42000</v>
      </c>
      <c r="EX4" s="27">
        <f t="shared" si="11"/>
        <v>42000</v>
      </c>
      <c r="EY4" s="27">
        <f t="shared" si="11"/>
        <v>42000</v>
      </c>
      <c r="EZ4" s="27">
        <f t="shared" si="11"/>
        <v>42000</v>
      </c>
      <c r="FA4" s="27">
        <f t="shared" si="11"/>
        <v>42000</v>
      </c>
      <c r="FB4" s="27">
        <f t="shared" si="11"/>
        <v>42000</v>
      </c>
      <c r="FC4" s="27">
        <f t="shared" si="11"/>
        <v>42000</v>
      </c>
      <c r="FD4" s="27">
        <f t="shared" si="11"/>
        <v>42000</v>
      </c>
      <c r="FE4" s="27">
        <f>INDEX(Exch_Rate_Data1,MATCH(Exch_Rate!A4,Exch_regions1,0),MATCH(Exch_Rate!FE$1,exch_month4,0))</f>
        <v>42000</v>
      </c>
      <c r="FF4" s="31">
        <f>INDEX(exch_Rate_Data2,MATCH(Exch_Rate!A4,Exch_regions1,0),MATCH(Exch_Rate!FF$1,exch_month5,0))</f>
        <v>42000</v>
      </c>
      <c r="FG4" s="31">
        <f>INDEX(exch_Rate_Data3,MATCH(Exch_Rate!A4,Exch_regions1,0),MATCH(Exch_Rate!FG$1,exch_month6,0))</f>
        <v>42000</v>
      </c>
      <c r="FH4" s="31">
        <f>INDEX(Exchange_rate4,MATCH(Exch_Rate!A4,Exch_regions1,0),MATCH(Exch_Rate!FH$1,exch_month7,0))</f>
        <v>42000</v>
      </c>
      <c r="FI4" s="31">
        <f>INDEX(Exchange_rate5,MATCH(Exch_Rate!A4,Exch_regions1,0),MATCH(Exch_Rate!FI$1,exch_month8,0))</f>
        <v>42000</v>
      </c>
      <c r="FJ4" s="31">
        <f>INDEX(Exchange_rate6,MATCH(Exch_Rate!A4,Exch_regions1,0),MATCH(Exch_Rate!FJ$1,exch_month9,0))</f>
        <v>42000</v>
      </c>
      <c r="FK4" s="43">
        <f>INDEX(Exchange_rate7,MATCH(Exch_Rate!A4,Exch_regions1,0),MATCH(Exch_Rate!FK$1,exch_month10,0))</f>
        <v>42000</v>
      </c>
      <c r="FL4" s="43">
        <f>INDEX(exchange_rates8,MATCH(Exch_Rate!A4,Exch_regions1,0),MATCH(Exch_Rate!FL$1,exch_month11,0))</f>
        <v>42000</v>
      </c>
      <c r="FM4" s="43">
        <f>INDEX(exchange_rates9,MATCH(Exch_Rate!A4,Exch_regions1,0),MATCH(Exch_Rate!FM$1,exch_month12,0))</f>
        <v>42000</v>
      </c>
      <c r="FN4" s="43">
        <f>INDEX(exchange_rates10,MATCH(Exch_Rate!A4,Exch_regions1,0),MATCH(Exch_Rate!FN$1,exch_month13,0))</f>
        <v>42000</v>
      </c>
      <c r="FO4" s="43">
        <f>INDEX(exchange_rates11,MATCH(Exch_Rate!A4,Exch_regions1,0),MATCH(Exch_Rate!FO$1,exch_month14,0))</f>
        <v>42000</v>
      </c>
      <c r="FP4" s="43">
        <f>INDEX(exchange_rates12,MATCH(Exch_Rate!A4,Exch_regions1,0),MATCH(Exch_Rate!FP$1,exch_month15,0))</f>
        <v>42000</v>
      </c>
      <c r="FQ4" s="43">
        <f>INDEX(exchange_rates13,MATCH(Exch_Rate!A4,Exch_regions1,0),MATCH(Exch_Rate!FQ$1,exch_month16,0))</f>
        <v>42000</v>
      </c>
    </row>
    <row r="5" spans="1:173" x14ac:dyDescent="0.25">
      <c r="A5" s="14" t="s">
        <v>3</v>
      </c>
      <c r="B5" s="27">
        <f t="shared" si="0"/>
        <v>30500</v>
      </c>
      <c r="C5" s="27">
        <f t="shared" si="0"/>
        <v>30750</v>
      </c>
      <c r="D5" s="27">
        <f t="shared" si="0"/>
        <v>31000</v>
      </c>
      <c r="E5" s="27">
        <f t="shared" si="0"/>
        <v>31600</v>
      </c>
      <c r="F5" s="27">
        <f t="shared" si="0"/>
        <v>31000</v>
      </c>
      <c r="G5" s="27">
        <f t="shared" si="0"/>
        <v>31500</v>
      </c>
      <c r="H5" s="27">
        <f t="shared" si="0"/>
        <v>31500</v>
      </c>
      <c r="I5" s="27">
        <f t="shared" si="0"/>
        <v>30400</v>
      </c>
      <c r="J5" s="27">
        <f t="shared" si="0"/>
        <v>31000</v>
      </c>
      <c r="K5" s="27">
        <f t="shared" si="0"/>
        <v>30500</v>
      </c>
      <c r="L5" s="27">
        <f t="shared" si="1"/>
        <v>28500</v>
      </c>
      <c r="M5" s="27">
        <f t="shared" si="1"/>
        <v>27500</v>
      </c>
      <c r="N5" s="27">
        <f t="shared" si="1"/>
        <v>26000</v>
      </c>
      <c r="O5" s="27">
        <f t="shared" si="1"/>
        <v>25000</v>
      </c>
      <c r="P5" s="27">
        <f t="shared" si="1"/>
        <v>21750</v>
      </c>
      <c r="Q5" s="27">
        <f t="shared" si="1"/>
        <v>24000</v>
      </c>
      <c r="R5" s="27">
        <f t="shared" si="1"/>
        <v>24000</v>
      </c>
      <c r="S5" s="27">
        <f t="shared" si="1"/>
        <v>23125</v>
      </c>
      <c r="T5" s="27">
        <f t="shared" si="1"/>
        <v>21750</v>
      </c>
      <c r="U5" s="27">
        <f t="shared" si="1"/>
        <v>21125</v>
      </c>
      <c r="V5" s="27">
        <f t="shared" si="2"/>
        <v>21000</v>
      </c>
      <c r="W5" s="27">
        <f t="shared" si="2"/>
        <v>21000</v>
      </c>
      <c r="X5" s="27">
        <f t="shared" si="2"/>
        <v>21000</v>
      </c>
      <c r="Y5" s="27">
        <f t="shared" si="2"/>
        <v>21100</v>
      </c>
      <c r="Z5" s="27">
        <f t="shared" si="2"/>
        <v>21250</v>
      </c>
      <c r="AA5" s="27">
        <f t="shared" si="2"/>
        <v>21000</v>
      </c>
      <c r="AB5" s="27">
        <f t="shared" si="2"/>
        <v>19625</v>
      </c>
      <c r="AC5" s="27">
        <f t="shared" si="2"/>
        <v>20480</v>
      </c>
      <c r="AD5" s="27">
        <f t="shared" si="2"/>
        <v>20500</v>
      </c>
      <c r="AE5" s="27">
        <f t="shared" si="2"/>
        <v>20500</v>
      </c>
      <c r="AF5" s="27">
        <f t="shared" si="3"/>
        <v>20580</v>
      </c>
      <c r="AG5" s="27">
        <f t="shared" si="3"/>
        <v>20200</v>
      </c>
      <c r="AH5" s="27">
        <f t="shared" si="3"/>
        <v>20250</v>
      </c>
      <c r="AI5" s="27">
        <f t="shared" si="3"/>
        <v>20000</v>
      </c>
      <c r="AJ5" s="27">
        <f t="shared" si="3"/>
        <v>20000</v>
      </c>
      <c r="AK5" s="27">
        <f t="shared" si="3"/>
        <v>20000</v>
      </c>
      <c r="AL5" s="27">
        <f t="shared" si="3"/>
        <v>20000</v>
      </c>
      <c r="AM5" s="27">
        <f t="shared" si="3"/>
        <v>20000</v>
      </c>
      <c r="AN5" s="27">
        <f t="shared" si="3"/>
        <v>20200</v>
      </c>
      <c r="AO5" s="27">
        <f t="shared" si="3"/>
        <v>20400</v>
      </c>
      <c r="AP5" s="27">
        <f t="shared" si="4"/>
        <v>20300</v>
      </c>
      <c r="AQ5" s="27">
        <f t="shared" si="4"/>
        <v>20200</v>
      </c>
      <c r="AR5" s="27">
        <f t="shared" si="4"/>
        <v>20075</v>
      </c>
      <c r="AS5" s="27">
        <f t="shared" si="4"/>
        <v>20075</v>
      </c>
      <c r="AT5" s="27">
        <f t="shared" si="4"/>
        <v>20040</v>
      </c>
      <c r="AU5" s="27">
        <f t="shared" si="4"/>
        <v>20000</v>
      </c>
      <c r="AV5" s="27">
        <f t="shared" si="4"/>
        <v>20375</v>
      </c>
      <c r="AW5" s="27">
        <f t="shared" si="4"/>
        <v>20070</v>
      </c>
      <c r="AX5" s="27">
        <f t="shared" si="4"/>
        <v>20030</v>
      </c>
      <c r="AY5" s="27">
        <f t="shared" si="4"/>
        <v>20063</v>
      </c>
      <c r="AZ5" s="27">
        <f t="shared" si="5"/>
        <v>20356</v>
      </c>
      <c r="BA5" s="27">
        <f t="shared" si="5"/>
        <v>20300</v>
      </c>
      <c r="BB5" s="27">
        <f t="shared" si="5"/>
        <v>20250</v>
      </c>
      <c r="BC5" s="27">
        <f t="shared" si="5"/>
        <v>20200</v>
      </c>
      <c r="BD5" s="27">
        <f t="shared" si="5"/>
        <v>20560</v>
      </c>
      <c r="BE5" s="27">
        <f t="shared" si="5"/>
        <v>20150</v>
      </c>
      <c r="BF5" s="27">
        <f t="shared" si="5"/>
        <v>20200</v>
      </c>
      <c r="BG5" s="27">
        <f t="shared" si="5"/>
        <v>20200</v>
      </c>
      <c r="BH5" s="27">
        <f t="shared" si="5"/>
        <v>20275</v>
      </c>
      <c r="BI5" s="27">
        <f t="shared" si="5"/>
        <v>20250</v>
      </c>
      <c r="BJ5" s="27">
        <f t="shared" si="6"/>
        <v>20300</v>
      </c>
      <c r="BK5" s="27">
        <f t="shared" si="6"/>
        <v>20300</v>
      </c>
      <c r="BL5" s="27">
        <f t="shared" si="6"/>
        <v>20350</v>
      </c>
      <c r="BM5" s="27">
        <f t="shared" si="6"/>
        <v>20400</v>
      </c>
      <c r="BN5" s="27">
        <f t="shared" si="6"/>
        <v>20400</v>
      </c>
      <c r="BO5" s="27">
        <f t="shared" si="6"/>
        <v>23250</v>
      </c>
      <c r="BP5" s="27">
        <f t="shared" si="6"/>
        <v>24000</v>
      </c>
      <c r="BQ5" s="27">
        <f t="shared" si="6"/>
        <v>24750</v>
      </c>
      <c r="BR5" s="27">
        <f t="shared" si="6"/>
        <v>25000</v>
      </c>
      <c r="BS5" s="27">
        <f t="shared" si="6"/>
        <v>25000</v>
      </c>
      <c r="BT5" s="27">
        <f t="shared" si="7"/>
        <v>26000</v>
      </c>
      <c r="BU5" s="27">
        <f t="shared" si="7"/>
        <v>26000</v>
      </c>
      <c r="BV5" s="27">
        <f t="shared" si="7"/>
        <v>27000</v>
      </c>
      <c r="BW5" s="27">
        <f t="shared" si="7"/>
        <v>26500</v>
      </c>
      <c r="BX5" s="27">
        <f t="shared" si="7"/>
        <v>28500</v>
      </c>
      <c r="BY5" s="27">
        <f t="shared" si="7"/>
        <v>28000</v>
      </c>
      <c r="BZ5" s="27">
        <f t="shared" si="7"/>
        <v>28000</v>
      </c>
      <c r="CA5" s="27">
        <f t="shared" si="7"/>
        <v>28000</v>
      </c>
      <c r="CB5" s="27">
        <f t="shared" si="7"/>
        <v>29000</v>
      </c>
      <c r="CC5" s="27">
        <f t="shared" si="7"/>
        <v>29000</v>
      </c>
      <c r="CD5" s="27">
        <f t="shared" si="8"/>
        <v>26750</v>
      </c>
      <c r="CE5" s="27">
        <f t="shared" si="8"/>
        <v>26400</v>
      </c>
      <c r="CF5" s="27">
        <f t="shared" si="8"/>
        <v>27000</v>
      </c>
      <c r="CG5" s="27">
        <f t="shared" si="8"/>
        <v>28000</v>
      </c>
      <c r="CH5" s="27">
        <f t="shared" si="8"/>
        <v>28000</v>
      </c>
      <c r="CI5" s="27">
        <f t="shared" si="8"/>
        <v>28000</v>
      </c>
      <c r="CJ5" s="27">
        <f t="shared" si="8"/>
        <v>29500</v>
      </c>
      <c r="CK5" s="27">
        <f t="shared" si="8"/>
        <v>30000</v>
      </c>
      <c r="CL5" s="27">
        <f t="shared" si="8"/>
        <v>30000</v>
      </c>
      <c r="CM5" s="27">
        <f t="shared" si="8"/>
        <v>30000</v>
      </c>
      <c r="CN5" s="27">
        <f t="shared" si="9"/>
        <v>30400</v>
      </c>
      <c r="CO5" s="27">
        <f t="shared" si="9"/>
        <v>31000</v>
      </c>
      <c r="CP5" s="27">
        <f t="shared" si="9"/>
        <v>32000</v>
      </c>
      <c r="CQ5" s="27">
        <f t="shared" si="9"/>
        <v>32000</v>
      </c>
      <c r="CR5" s="27">
        <f t="shared" si="9"/>
        <v>33500</v>
      </c>
      <c r="CS5" s="27">
        <f t="shared" si="9"/>
        <v>34250</v>
      </c>
      <c r="CT5" s="27">
        <f t="shared" si="9"/>
        <v>33250</v>
      </c>
      <c r="CU5" s="27">
        <f t="shared" si="9"/>
        <v>30500</v>
      </c>
      <c r="CV5" s="27">
        <f t="shared" si="9"/>
        <v>33250</v>
      </c>
      <c r="CW5" s="27">
        <f t="shared" si="9"/>
        <v>33000</v>
      </c>
      <c r="CX5" s="27">
        <f t="shared" si="9"/>
        <v>33250</v>
      </c>
      <c r="CY5" s="27">
        <f t="shared" si="9"/>
        <v>34000</v>
      </c>
      <c r="CZ5" s="27">
        <f t="shared" si="9"/>
        <v>35000</v>
      </c>
      <c r="DA5" s="27">
        <f t="shared" si="9"/>
        <v>34000</v>
      </c>
      <c r="DB5" s="27">
        <f t="shared" si="9"/>
        <v>33000</v>
      </c>
      <c r="DC5" s="27">
        <f t="shared" si="9"/>
        <v>33500</v>
      </c>
      <c r="DD5" s="27">
        <f t="shared" si="9"/>
        <v>34000</v>
      </c>
      <c r="DE5" s="27">
        <f t="shared" si="9"/>
        <v>34500</v>
      </c>
      <c r="DF5" s="27">
        <f t="shared" si="9"/>
        <v>35000</v>
      </c>
      <c r="DG5" s="27">
        <f t="shared" si="9"/>
        <v>36000</v>
      </c>
      <c r="DH5" s="27">
        <f t="shared" si="9"/>
        <v>36400</v>
      </c>
      <c r="DI5" s="27">
        <f t="shared" si="10"/>
        <v>37875</v>
      </c>
      <c r="DJ5" s="27">
        <f t="shared" si="10"/>
        <v>38000</v>
      </c>
      <c r="DK5" s="27">
        <f t="shared" si="10"/>
        <v>38000</v>
      </c>
      <c r="DL5" s="27">
        <f t="shared" si="10"/>
        <v>38750</v>
      </c>
      <c r="DM5" s="27">
        <f t="shared" si="10"/>
        <v>39700</v>
      </c>
      <c r="DN5" s="27">
        <f t="shared" si="10"/>
        <v>40000</v>
      </c>
      <c r="DO5" s="27">
        <f t="shared" si="10"/>
        <v>40000</v>
      </c>
      <c r="DP5" s="27">
        <f t="shared" si="10"/>
        <v>40750</v>
      </c>
      <c r="DQ5" s="27">
        <f t="shared" si="10"/>
        <v>35750</v>
      </c>
      <c r="DR5" s="27">
        <f t="shared" si="10"/>
        <v>35250</v>
      </c>
      <c r="DS5" s="27">
        <f t="shared" si="10"/>
        <v>43500</v>
      </c>
      <c r="DT5" s="27">
        <f t="shared" si="10"/>
        <v>42000</v>
      </c>
      <c r="DU5" s="27">
        <f t="shared" si="10"/>
        <v>42250</v>
      </c>
      <c r="DV5" s="27">
        <f t="shared" si="10"/>
        <v>42600</v>
      </c>
      <c r="DW5" s="27">
        <f t="shared" si="10"/>
        <v>42000</v>
      </c>
      <c r="DX5" s="27">
        <f t="shared" si="10"/>
        <v>41750</v>
      </c>
      <c r="DY5" s="27">
        <f t="shared" si="10"/>
        <v>41600</v>
      </c>
      <c r="DZ5" s="27">
        <f t="shared" si="10"/>
        <v>42000</v>
      </c>
      <c r="EA5" s="27">
        <f t="shared" si="12"/>
        <v>42000</v>
      </c>
      <c r="EB5" s="27">
        <f t="shared" si="12"/>
        <v>42000</v>
      </c>
      <c r="EC5" s="27">
        <f t="shared" si="12"/>
        <v>42000</v>
      </c>
      <c r="ED5" s="27">
        <f t="shared" si="12"/>
        <v>42000</v>
      </c>
      <c r="EE5" s="27">
        <f t="shared" si="12"/>
        <v>42000</v>
      </c>
      <c r="EF5" s="27">
        <f t="shared" si="12"/>
        <v>42000</v>
      </c>
      <c r="EG5" s="27">
        <f t="shared" si="12"/>
        <v>42000</v>
      </c>
      <c r="EH5" s="27">
        <f t="shared" si="12"/>
        <v>42000</v>
      </c>
      <c r="EI5" s="27">
        <f t="shared" si="12"/>
        <v>42000</v>
      </c>
      <c r="EJ5" s="27">
        <f t="shared" si="12"/>
        <v>42000</v>
      </c>
      <c r="EK5" s="27">
        <f t="shared" si="12"/>
        <v>42000</v>
      </c>
      <c r="EL5" s="27">
        <f t="shared" si="12"/>
        <v>42000</v>
      </c>
      <c r="EM5" s="27">
        <f t="shared" si="12"/>
        <v>42000</v>
      </c>
      <c r="EN5" s="27">
        <f t="shared" si="12"/>
        <v>42050</v>
      </c>
      <c r="EO5" s="27">
        <f t="shared" si="12"/>
        <v>42000</v>
      </c>
      <c r="EP5" s="27">
        <f t="shared" si="12"/>
        <v>42000</v>
      </c>
      <c r="EQ5" s="27">
        <f t="shared" si="12"/>
        <v>42000</v>
      </c>
      <c r="ER5" s="27">
        <f t="shared" si="12"/>
        <v>42000</v>
      </c>
      <c r="ES5" s="27">
        <f t="shared" si="12"/>
        <v>42000</v>
      </c>
      <c r="ET5" s="27">
        <f t="shared" si="11"/>
        <v>42000</v>
      </c>
      <c r="EU5" s="27">
        <f t="shared" si="11"/>
        <v>42000</v>
      </c>
      <c r="EV5" s="27">
        <f t="shared" si="11"/>
        <v>42000</v>
      </c>
      <c r="EW5" s="27">
        <f t="shared" si="11"/>
        <v>42000</v>
      </c>
      <c r="EX5" s="27">
        <f t="shared" si="11"/>
        <v>42000</v>
      </c>
      <c r="EY5" s="27">
        <f t="shared" si="11"/>
        <v>42000</v>
      </c>
      <c r="EZ5" s="27">
        <f t="shared" si="11"/>
        <v>42000</v>
      </c>
      <c r="FA5" s="27">
        <f t="shared" si="11"/>
        <v>42000</v>
      </c>
      <c r="FB5" s="27">
        <f t="shared" si="11"/>
        <v>42000</v>
      </c>
      <c r="FC5" s="27">
        <f t="shared" si="11"/>
        <v>42000</v>
      </c>
      <c r="FD5" s="27">
        <f t="shared" si="11"/>
        <v>42000</v>
      </c>
      <c r="FE5" s="27">
        <f>INDEX(Exch_Rate_Data1,MATCH(Exch_Rate!A5,Exch_regions1,0),MATCH(Exch_Rate!FE$1,exch_month4,0))</f>
        <v>42000</v>
      </c>
      <c r="FF5" s="31">
        <f>INDEX(exch_Rate_Data2,MATCH(Exch_Rate!A5,Exch_regions1,0),MATCH(Exch_Rate!FF$1,exch_month5,0))</f>
        <v>42000</v>
      </c>
      <c r="FG5" s="31">
        <f>INDEX(exch_Rate_Data3,MATCH(Exch_Rate!A5,Exch_regions1,0),MATCH(Exch_Rate!FG$1,exch_month6,0))</f>
        <v>42000</v>
      </c>
      <c r="FH5" s="31">
        <f>INDEX(Exchange_rate4,MATCH(Exch_Rate!A5,Exch_regions1,0),MATCH(Exch_Rate!FH$1,exch_month7,0))</f>
        <v>42000</v>
      </c>
      <c r="FI5" s="31">
        <f>INDEX(Exchange_rate5,MATCH(Exch_Rate!A5,Exch_regions1,0),MATCH(Exch_Rate!FI$1,exch_month8,0))</f>
        <v>42000</v>
      </c>
      <c r="FJ5" s="31">
        <f>INDEX(Exchange_rate6,MATCH(Exch_Rate!A5,Exch_regions1,0),MATCH(Exch_Rate!FJ$1,exch_month9,0))</f>
        <v>42000</v>
      </c>
      <c r="FK5" s="43">
        <f>INDEX(Exchange_rate7,MATCH(Exch_Rate!A5,Exch_regions1,0),MATCH(Exch_Rate!FK$1,exch_month10,0))</f>
        <v>42000</v>
      </c>
      <c r="FL5" s="43">
        <f>INDEX(exchange_rates8,MATCH(Exch_Rate!A5,Exch_regions1,0),MATCH(Exch_Rate!FL$1,exch_month11,0))</f>
        <v>42000</v>
      </c>
      <c r="FM5" s="43">
        <f>INDEX(exchange_rates9,MATCH(Exch_Rate!A5,Exch_regions1,0),MATCH(Exch_Rate!FM$1,exch_month12,0))</f>
        <v>42000</v>
      </c>
      <c r="FN5" s="43">
        <f>INDEX(exchange_rates10,MATCH(Exch_Rate!A5,Exch_regions1,0),MATCH(Exch_Rate!FN$1,exch_month13,0))</f>
        <v>42000</v>
      </c>
      <c r="FO5" s="43">
        <f>INDEX(exchange_rates11,MATCH(Exch_Rate!A5,Exch_regions1,0),MATCH(Exch_Rate!FO$1,exch_month14,0))</f>
        <v>42000</v>
      </c>
      <c r="FP5" s="43">
        <f>INDEX(exchange_rates12,MATCH(Exch_Rate!A5,Exch_regions1,0),MATCH(Exch_Rate!FP$1,exch_month15,0))</f>
        <v>42000</v>
      </c>
      <c r="FQ5" s="43">
        <f>INDEX(exchange_rates13,MATCH(Exch_Rate!A5,Exch_regions1,0),MATCH(Exch_Rate!FQ$1,exch_month16,0))</f>
        <v>42000</v>
      </c>
    </row>
    <row r="6" spans="1:173" x14ac:dyDescent="0.25">
      <c r="A6" s="14" t="s">
        <v>4</v>
      </c>
      <c r="B6" s="27">
        <f t="shared" si="0"/>
        <v>32000</v>
      </c>
      <c r="C6" s="27">
        <f t="shared" si="0"/>
        <v>31500</v>
      </c>
      <c r="D6" s="27">
        <f t="shared" si="0"/>
        <v>32000</v>
      </c>
      <c r="E6" s="27">
        <f t="shared" si="0"/>
        <v>31500</v>
      </c>
      <c r="F6" s="27">
        <f t="shared" si="0"/>
        <v>32000</v>
      </c>
      <c r="G6" s="27">
        <f t="shared" si="0"/>
        <v>32000</v>
      </c>
      <c r="H6" s="27">
        <f t="shared" si="0"/>
        <v>32875</v>
      </c>
      <c r="I6" s="27">
        <f t="shared" si="0"/>
        <v>30500</v>
      </c>
      <c r="J6" s="27">
        <f t="shared" si="0"/>
        <v>31625</v>
      </c>
      <c r="K6" s="27">
        <f t="shared" si="0"/>
        <v>30250</v>
      </c>
      <c r="L6" s="27">
        <f t="shared" si="1"/>
        <v>29500</v>
      </c>
      <c r="M6" s="27">
        <f t="shared" si="1"/>
        <v>28000</v>
      </c>
      <c r="N6" s="27">
        <f t="shared" si="1"/>
        <v>28000</v>
      </c>
      <c r="O6" s="27">
        <f t="shared" si="1"/>
        <v>26000</v>
      </c>
      <c r="P6" s="27">
        <f t="shared" si="1"/>
        <v>22750</v>
      </c>
      <c r="Q6" s="27">
        <f t="shared" si="1"/>
        <v>25000</v>
      </c>
      <c r="R6" s="27">
        <f t="shared" si="1"/>
        <v>24750</v>
      </c>
      <c r="S6" s="27">
        <f t="shared" si="1"/>
        <v>23500</v>
      </c>
      <c r="T6" s="27">
        <f t="shared" si="1"/>
        <v>20250</v>
      </c>
      <c r="U6" s="27">
        <f t="shared" si="1"/>
        <v>20500</v>
      </c>
      <c r="V6" s="27">
        <f t="shared" si="2"/>
        <v>21250</v>
      </c>
      <c r="W6" s="27">
        <f t="shared" si="2"/>
        <v>22200</v>
      </c>
      <c r="X6" s="27">
        <f t="shared" si="2"/>
        <v>22750</v>
      </c>
      <c r="Y6" s="27">
        <f t="shared" si="2"/>
        <v>22500</v>
      </c>
      <c r="Z6" s="27">
        <f t="shared" si="2"/>
        <v>22500</v>
      </c>
      <c r="AA6" s="27">
        <f t="shared" si="2"/>
        <v>22000</v>
      </c>
      <c r="AB6" s="27">
        <f t="shared" si="2"/>
        <v>21000</v>
      </c>
      <c r="AC6" s="27">
        <f t="shared" si="2"/>
        <v>21400</v>
      </c>
      <c r="AD6" s="27">
        <f t="shared" si="2"/>
        <v>21000</v>
      </c>
      <c r="AE6" s="27">
        <f t="shared" si="2"/>
        <v>21000</v>
      </c>
      <c r="AF6" s="27">
        <f t="shared" si="3"/>
        <v>21000</v>
      </c>
      <c r="AG6" s="27">
        <f t="shared" si="3"/>
        <v>22000</v>
      </c>
      <c r="AH6" s="27">
        <f t="shared" si="3"/>
        <v>22800</v>
      </c>
      <c r="AI6" s="27">
        <f t="shared" si="3"/>
        <v>22250</v>
      </c>
      <c r="AJ6" s="27">
        <f t="shared" si="3"/>
        <v>22000</v>
      </c>
      <c r="AK6" s="27">
        <f t="shared" si="3"/>
        <v>22000</v>
      </c>
      <c r="AL6" s="27">
        <f t="shared" si="3"/>
        <v>22000</v>
      </c>
      <c r="AM6" s="27">
        <f t="shared" si="3"/>
        <v>22000</v>
      </c>
      <c r="AN6" s="27">
        <f t="shared" si="3"/>
        <v>22000</v>
      </c>
      <c r="AO6" s="27">
        <f t="shared" si="3"/>
        <v>22000</v>
      </c>
      <c r="AP6" s="27">
        <f t="shared" si="4"/>
        <v>22000</v>
      </c>
      <c r="AQ6" s="27">
        <f t="shared" si="4"/>
        <v>22000</v>
      </c>
      <c r="AR6" s="27">
        <f t="shared" si="4"/>
        <v>22000</v>
      </c>
      <c r="AS6" s="27">
        <f t="shared" si="4"/>
        <v>22500</v>
      </c>
      <c r="AT6" s="27">
        <f t="shared" si="4"/>
        <v>22000</v>
      </c>
      <c r="AU6" s="27">
        <f t="shared" si="4"/>
        <v>22000</v>
      </c>
      <c r="AV6" s="27">
        <f t="shared" si="4"/>
        <v>22000</v>
      </c>
      <c r="AW6" s="27">
        <f t="shared" si="4"/>
        <v>22000</v>
      </c>
      <c r="AX6" s="27">
        <f t="shared" si="4"/>
        <v>22000</v>
      </c>
      <c r="AY6" s="27">
        <f t="shared" si="4"/>
        <v>22000</v>
      </c>
      <c r="AZ6" s="27">
        <f t="shared" si="5"/>
        <v>22000</v>
      </c>
      <c r="BA6" s="27">
        <f t="shared" si="5"/>
        <v>22000</v>
      </c>
      <c r="BB6" s="27">
        <f t="shared" si="5"/>
        <v>23000</v>
      </c>
      <c r="BC6" s="27">
        <f t="shared" si="5"/>
        <v>22500</v>
      </c>
      <c r="BD6" s="27">
        <f t="shared" si="5"/>
        <v>22500</v>
      </c>
      <c r="BE6" s="27">
        <f t="shared" si="5"/>
        <v>22000</v>
      </c>
      <c r="BF6" s="27">
        <f t="shared" si="5"/>
        <v>22000</v>
      </c>
      <c r="BG6" s="27">
        <f t="shared" si="5"/>
        <v>22000</v>
      </c>
      <c r="BH6" s="27">
        <f t="shared" si="5"/>
        <v>22750</v>
      </c>
      <c r="BI6" s="27">
        <f t="shared" si="5"/>
        <v>22750</v>
      </c>
      <c r="BJ6" s="27">
        <f t="shared" si="6"/>
        <v>22750</v>
      </c>
      <c r="BK6" s="27">
        <f t="shared" si="6"/>
        <v>22000</v>
      </c>
      <c r="BL6" s="27">
        <f t="shared" si="6"/>
        <v>22000</v>
      </c>
      <c r="BM6" s="27">
        <f t="shared" si="6"/>
        <v>22000</v>
      </c>
      <c r="BN6" s="27">
        <f t="shared" si="6"/>
        <v>24000</v>
      </c>
      <c r="BO6" s="27">
        <f t="shared" si="6"/>
        <v>24250</v>
      </c>
      <c r="BP6" s="27">
        <f t="shared" si="6"/>
        <v>24000</v>
      </c>
      <c r="BQ6" s="27">
        <f t="shared" si="6"/>
        <v>24000</v>
      </c>
      <c r="BR6" s="27">
        <f t="shared" si="6"/>
        <v>24000</v>
      </c>
      <c r="BS6" s="27">
        <f t="shared" si="6"/>
        <v>24000</v>
      </c>
      <c r="BT6" s="27">
        <f t="shared" si="7"/>
        <v>24000</v>
      </c>
      <c r="BU6" s="27">
        <f t="shared" si="7"/>
        <v>24000</v>
      </c>
      <c r="BV6" s="27">
        <f t="shared" si="7"/>
        <v>24800</v>
      </c>
      <c r="BW6" s="27">
        <f t="shared" si="7"/>
        <v>24000</v>
      </c>
      <c r="BX6" s="27">
        <f t="shared" si="7"/>
        <v>25000</v>
      </c>
      <c r="BY6" s="27">
        <f t="shared" si="7"/>
        <v>25000</v>
      </c>
      <c r="BZ6" s="27">
        <f t="shared" si="7"/>
        <v>25000</v>
      </c>
      <c r="CA6" s="27">
        <f t="shared" si="7"/>
        <v>25000</v>
      </c>
      <c r="CB6" s="27">
        <f t="shared" si="7"/>
        <v>27000</v>
      </c>
      <c r="CC6" s="27">
        <f t="shared" si="7"/>
        <v>28000</v>
      </c>
      <c r="CD6" s="27">
        <f t="shared" si="8"/>
        <v>29000</v>
      </c>
      <c r="CE6" s="27">
        <f t="shared" si="8"/>
        <v>25200</v>
      </c>
      <c r="CF6" s="27">
        <f t="shared" si="8"/>
        <v>28250</v>
      </c>
      <c r="CG6" s="27">
        <f t="shared" si="8"/>
        <v>30000</v>
      </c>
      <c r="CH6" s="27">
        <f t="shared" si="8"/>
        <v>30000</v>
      </c>
      <c r="CI6" s="27">
        <f t="shared" si="8"/>
        <v>30000</v>
      </c>
      <c r="CJ6" s="27">
        <f t="shared" si="8"/>
        <v>30000</v>
      </c>
      <c r="CK6" s="27">
        <f t="shared" si="8"/>
        <v>30500</v>
      </c>
      <c r="CL6" s="27">
        <f t="shared" si="8"/>
        <v>30000</v>
      </c>
      <c r="CM6" s="27">
        <f t="shared" si="8"/>
        <v>30000</v>
      </c>
      <c r="CN6" s="27">
        <f t="shared" si="9"/>
        <v>30000</v>
      </c>
      <c r="CO6" s="27">
        <f t="shared" si="9"/>
        <v>30000</v>
      </c>
      <c r="CP6" s="27">
        <f t="shared" si="9"/>
        <v>30000</v>
      </c>
      <c r="CQ6" s="27">
        <f t="shared" si="9"/>
        <v>30000</v>
      </c>
      <c r="CR6" s="27">
        <f t="shared" si="9"/>
        <v>30500</v>
      </c>
      <c r="CS6" s="27">
        <f t="shared" si="9"/>
        <v>28000</v>
      </c>
      <c r="CT6" s="27">
        <f t="shared" si="9"/>
        <v>28000</v>
      </c>
      <c r="CU6" s="27">
        <f t="shared" si="9"/>
        <v>28000</v>
      </c>
      <c r="CV6" s="27">
        <f t="shared" si="9"/>
        <v>29000</v>
      </c>
      <c r="CW6" s="27">
        <f t="shared" si="9"/>
        <v>28000</v>
      </c>
      <c r="CX6" s="27">
        <f t="shared" si="9"/>
        <v>28000</v>
      </c>
      <c r="CY6" s="27">
        <f t="shared" si="9"/>
        <v>29000</v>
      </c>
      <c r="CZ6" s="27">
        <f t="shared" si="9"/>
        <v>30600</v>
      </c>
      <c r="DA6" s="27">
        <f t="shared" si="9"/>
        <v>30000</v>
      </c>
      <c r="DB6" s="27">
        <f t="shared" si="9"/>
        <v>30000</v>
      </c>
      <c r="DC6" s="27">
        <f t="shared" si="9"/>
        <v>29500</v>
      </c>
      <c r="DD6" s="27">
        <f t="shared" si="9"/>
        <v>28500</v>
      </c>
      <c r="DE6" s="27">
        <f t="shared" si="9"/>
        <v>28250</v>
      </c>
      <c r="DF6" s="27">
        <f t="shared" si="9"/>
        <v>29000</v>
      </c>
      <c r="DG6" s="27">
        <f t="shared" si="9"/>
        <v>29000</v>
      </c>
      <c r="DH6" s="27">
        <f t="shared" si="9"/>
        <v>29000</v>
      </c>
      <c r="DI6" s="27">
        <f t="shared" si="10"/>
        <v>31000</v>
      </c>
      <c r="DJ6" s="27">
        <f t="shared" si="10"/>
        <v>32000</v>
      </c>
      <c r="DK6" s="27">
        <f t="shared" si="10"/>
        <v>33400</v>
      </c>
      <c r="DL6" s="27">
        <f t="shared" si="10"/>
        <v>33250</v>
      </c>
      <c r="DM6" s="27">
        <f t="shared" si="10"/>
        <v>35600</v>
      </c>
      <c r="DN6" s="27">
        <f t="shared" si="10"/>
        <v>35500</v>
      </c>
      <c r="DO6" s="27">
        <f t="shared" si="10"/>
        <v>37750</v>
      </c>
      <c r="DP6" s="27">
        <f t="shared" si="10"/>
        <v>38000</v>
      </c>
      <c r="DQ6" s="27">
        <f t="shared" si="10"/>
        <v>38000</v>
      </c>
      <c r="DR6" s="27">
        <f t="shared" si="10"/>
        <v>38500</v>
      </c>
      <c r="DS6" s="27">
        <f t="shared" si="10"/>
        <v>45000</v>
      </c>
      <c r="DT6" s="27">
        <f t="shared" si="10"/>
        <v>40000</v>
      </c>
      <c r="DU6" s="27">
        <f t="shared" si="10"/>
        <v>40000</v>
      </c>
      <c r="DV6" s="27">
        <f t="shared" si="10"/>
        <v>40000</v>
      </c>
      <c r="DW6" s="27">
        <f t="shared" si="10"/>
        <v>40000</v>
      </c>
      <c r="DX6" s="27">
        <f t="shared" si="10"/>
        <v>40000</v>
      </c>
      <c r="DY6" s="27">
        <f t="shared" si="10"/>
        <v>40000</v>
      </c>
      <c r="DZ6" s="27">
        <f t="shared" si="10"/>
        <v>40000</v>
      </c>
      <c r="EA6" s="27">
        <f t="shared" si="12"/>
        <v>40000</v>
      </c>
      <c r="EB6" s="27">
        <f t="shared" si="12"/>
        <v>40000</v>
      </c>
      <c r="EC6" s="27">
        <f t="shared" si="12"/>
        <v>40000</v>
      </c>
      <c r="ED6" s="27">
        <f t="shared" si="12"/>
        <v>40000</v>
      </c>
      <c r="EE6" s="27">
        <f t="shared" si="12"/>
        <v>40000</v>
      </c>
      <c r="EF6" s="27">
        <f t="shared" si="12"/>
        <v>40000</v>
      </c>
      <c r="EG6" s="27">
        <f t="shared" si="12"/>
        <v>40000</v>
      </c>
      <c r="EH6" s="27">
        <f t="shared" si="12"/>
        <v>40000</v>
      </c>
      <c r="EI6" s="27">
        <f t="shared" si="12"/>
        <v>40000</v>
      </c>
      <c r="EJ6" s="27">
        <f t="shared" si="12"/>
        <v>40000</v>
      </c>
      <c r="EK6" s="27">
        <f t="shared" si="12"/>
        <v>40000</v>
      </c>
      <c r="EL6" s="27">
        <f t="shared" si="12"/>
        <v>40000</v>
      </c>
      <c r="EM6" s="27">
        <f t="shared" si="12"/>
        <v>40000</v>
      </c>
      <c r="EN6" s="27">
        <f t="shared" si="12"/>
        <v>40000</v>
      </c>
      <c r="EO6" s="27">
        <f t="shared" si="12"/>
        <v>40000</v>
      </c>
      <c r="EP6" s="27">
        <f t="shared" si="12"/>
        <v>40000</v>
      </c>
      <c r="EQ6" s="27">
        <f t="shared" si="12"/>
        <v>40000</v>
      </c>
      <c r="ER6" s="27">
        <f t="shared" si="12"/>
        <v>40000</v>
      </c>
      <c r="ES6" s="27">
        <f t="shared" si="12"/>
        <v>40000</v>
      </c>
      <c r="ET6" s="27">
        <f t="shared" si="11"/>
        <v>40000</v>
      </c>
      <c r="EU6" s="27">
        <f t="shared" si="11"/>
        <v>40000</v>
      </c>
      <c r="EV6" s="27">
        <f t="shared" si="11"/>
        <v>40000</v>
      </c>
      <c r="EW6" s="27">
        <f t="shared" si="11"/>
        <v>40000</v>
      </c>
      <c r="EX6" s="27">
        <f t="shared" si="11"/>
        <v>40000</v>
      </c>
      <c r="EY6" s="27">
        <f t="shared" si="11"/>
        <v>40000</v>
      </c>
      <c r="EZ6" s="27">
        <f t="shared" si="11"/>
        <v>40000</v>
      </c>
      <c r="FA6" s="27">
        <f t="shared" si="11"/>
        <v>40000</v>
      </c>
      <c r="FB6" s="27">
        <f t="shared" si="11"/>
        <v>40000</v>
      </c>
      <c r="FC6" s="27">
        <f t="shared" si="11"/>
        <v>40000</v>
      </c>
      <c r="FD6" s="27">
        <f t="shared" si="11"/>
        <v>40000</v>
      </c>
      <c r="FE6" s="27">
        <f>INDEX(Exch_Rate_Data1,MATCH(Exch_Rate!A6,Exch_regions1,0),MATCH(Exch_Rate!FE$1,exch_month4,0))</f>
        <v>40000</v>
      </c>
      <c r="FF6" s="31">
        <f>INDEX(exch_Rate_Data2,MATCH(Exch_Rate!A6,Exch_regions1,0),MATCH(Exch_Rate!FF$1,exch_month5,0))</f>
        <v>40000</v>
      </c>
      <c r="FG6" s="31">
        <f>INDEX(exch_Rate_Data3,MATCH(Exch_Rate!A6,Exch_regions1,0),MATCH(Exch_Rate!FG$1,exch_month6,0))</f>
        <v>40000</v>
      </c>
      <c r="FH6" s="31">
        <f>INDEX(Exchange_rate4,MATCH(Exch_Rate!A6,Exch_regions1,0),MATCH(Exch_Rate!FH$1,exch_month7,0))</f>
        <v>40000</v>
      </c>
      <c r="FI6" s="31">
        <f>INDEX(Exchange_rate5,MATCH(Exch_Rate!A6,Exch_regions1,0),MATCH(Exch_Rate!FI$1,exch_month8,0))</f>
        <v>40000</v>
      </c>
      <c r="FJ6" s="31">
        <f>INDEX(Exchange_rate6,MATCH(Exch_Rate!A6,Exch_regions1,0),MATCH(Exch_Rate!FJ$1,exch_month9,0))</f>
        <v>40000</v>
      </c>
      <c r="FK6" s="43">
        <f>INDEX(Exchange_rate7,MATCH(Exch_Rate!A6,Exch_regions1,0),MATCH(Exch_Rate!FK$1,exch_month10,0))</f>
        <v>40000</v>
      </c>
      <c r="FL6" s="43">
        <f>INDEX(exchange_rates8,MATCH(Exch_Rate!A6,Exch_regions1,0),MATCH(Exch_Rate!FL$1,exch_month11,0))</f>
        <v>40000</v>
      </c>
      <c r="FM6" s="43">
        <f>INDEX(exchange_rates9,MATCH(Exch_Rate!A6,Exch_regions1,0),MATCH(Exch_Rate!FM$1,exch_month12,0))</f>
        <v>40000</v>
      </c>
      <c r="FN6" s="43">
        <f>INDEX(exchange_rates10,MATCH(Exch_Rate!A6,Exch_regions1,0),MATCH(Exch_Rate!FN$1,exch_month13,0))</f>
        <v>40000</v>
      </c>
      <c r="FO6" s="43">
        <f>INDEX(exchange_rates11,MATCH(Exch_Rate!A6,Exch_regions1,0),MATCH(Exch_Rate!FO$1,exch_month14,0))</f>
        <v>40000</v>
      </c>
      <c r="FP6" s="43">
        <f>INDEX(exchange_rates12,MATCH(Exch_Rate!A6,Exch_regions1,0),MATCH(Exch_Rate!FP$1,exch_month15,0))</f>
        <v>40000</v>
      </c>
      <c r="FQ6" s="43">
        <f>INDEX(exchange_rates13,MATCH(Exch_Rate!A6,Exch_regions1,0),MATCH(Exch_Rate!FQ$1,exch_month16,0))</f>
        <v>40000</v>
      </c>
    </row>
    <row r="7" spans="1:173" x14ac:dyDescent="0.25">
      <c r="A7" s="14" t="s">
        <v>5</v>
      </c>
      <c r="B7" s="27">
        <f t="shared" si="0"/>
        <v>31000</v>
      </c>
      <c r="C7" s="27">
        <f t="shared" si="0"/>
        <v>31000</v>
      </c>
      <c r="D7" s="27">
        <f t="shared" si="0"/>
        <v>31500</v>
      </c>
      <c r="E7" s="27">
        <f t="shared" si="0"/>
        <v>31500</v>
      </c>
      <c r="F7" s="27">
        <f t="shared" si="0"/>
        <v>31750</v>
      </c>
      <c r="G7" s="27">
        <f t="shared" si="0"/>
        <v>31750</v>
      </c>
      <c r="H7" s="27">
        <f t="shared" si="0"/>
        <v>31750</v>
      </c>
      <c r="I7" s="27">
        <f t="shared" si="0"/>
        <v>31000</v>
      </c>
      <c r="J7" s="27">
        <f t="shared" si="0"/>
        <v>31000</v>
      </c>
      <c r="K7" s="27">
        <f t="shared" si="0"/>
        <v>29750</v>
      </c>
      <c r="L7" s="27">
        <f t="shared" si="1"/>
        <v>28375</v>
      </c>
      <c r="M7" s="27">
        <f t="shared" si="1"/>
        <v>27250</v>
      </c>
      <c r="N7" s="27">
        <f t="shared" si="1"/>
        <v>26750</v>
      </c>
      <c r="O7" s="27">
        <f t="shared" si="1"/>
        <v>25000</v>
      </c>
      <c r="P7" s="27">
        <f t="shared" si="1"/>
        <v>22750</v>
      </c>
      <c r="Q7" s="27">
        <f t="shared" si="1"/>
        <v>24000</v>
      </c>
      <c r="R7" s="27">
        <f t="shared" si="1"/>
        <v>23750</v>
      </c>
      <c r="S7" s="27">
        <f t="shared" si="1"/>
        <v>23250</v>
      </c>
      <c r="T7" s="27">
        <f t="shared" si="1"/>
        <v>21375</v>
      </c>
      <c r="U7" s="27">
        <f t="shared" si="1"/>
        <v>21000</v>
      </c>
      <c r="V7" s="27">
        <f t="shared" si="2"/>
        <v>20750</v>
      </c>
      <c r="W7" s="27">
        <f t="shared" si="2"/>
        <v>21000</v>
      </c>
      <c r="X7" s="27">
        <f t="shared" si="2"/>
        <v>21000</v>
      </c>
      <c r="Y7" s="27">
        <f t="shared" si="2"/>
        <v>21100</v>
      </c>
      <c r="Z7" s="27">
        <f t="shared" si="2"/>
        <v>21500</v>
      </c>
      <c r="AA7" s="27">
        <f t="shared" si="2"/>
        <v>21000</v>
      </c>
      <c r="AB7" s="27">
        <f t="shared" si="2"/>
        <v>20000</v>
      </c>
      <c r="AC7" s="27">
        <f t="shared" si="2"/>
        <v>20500</v>
      </c>
      <c r="AD7" s="27">
        <f t="shared" si="2"/>
        <v>21000</v>
      </c>
      <c r="AE7" s="27">
        <f t="shared" si="2"/>
        <v>21000</v>
      </c>
      <c r="AF7" s="27">
        <f t="shared" si="3"/>
        <v>21000</v>
      </c>
      <c r="AG7" s="27">
        <f t="shared" si="3"/>
        <v>21000</v>
      </c>
      <c r="AH7" s="27">
        <f t="shared" si="3"/>
        <v>21000</v>
      </c>
      <c r="AI7" s="27">
        <f t="shared" si="3"/>
        <v>21000</v>
      </c>
      <c r="AJ7" s="27">
        <f t="shared" si="3"/>
        <v>20500</v>
      </c>
      <c r="AK7" s="27">
        <f t="shared" si="3"/>
        <v>20000</v>
      </c>
      <c r="AL7" s="27">
        <f t="shared" si="3"/>
        <v>20000</v>
      </c>
      <c r="AM7" s="27">
        <f t="shared" si="3"/>
        <v>20000</v>
      </c>
      <c r="AN7" s="27">
        <f t="shared" si="3"/>
        <v>20000</v>
      </c>
      <c r="AO7" s="27">
        <f t="shared" si="3"/>
        <v>20000</v>
      </c>
      <c r="AP7" s="27">
        <f t="shared" si="4"/>
        <v>20250</v>
      </c>
      <c r="AQ7" s="27">
        <f t="shared" si="4"/>
        <v>20500</v>
      </c>
      <c r="AR7" s="27">
        <f t="shared" si="4"/>
        <v>20500</v>
      </c>
      <c r="AS7" s="27">
        <f t="shared" si="4"/>
        <v>20500</v>
      </c>
      <c r="AT7" s="27">
        <f t="shared" si="4"/>
        <v>20500</v>
      </c>
      <c r="AU7" s="27">
        <f t="shared" si="4"/>
        <v>20500</v>
      </c>
      <c r="AV7" s="27">
        <f t="shared" si="4"/>
        <v>20750</v>
      </c>
      <c r="AW7" s="27">
        <f t="shared" si="4"/>
        <v>20500</v>
      </c>
      <c r="AX7" s="27">
        <f t="shared" si="4"/>
        <v>20875</v>
      </c>
      <c r="AY7" s="27">
        <f t="shared" si="4"/>
        <v>21000</v>
      </c>
      <c r="AZ7" s="27">
        <f t="shared" si="5"/>
        <v>21000</v>
      </c>
      <c r="BA7" s="27">
        <f t="shared" si="5"/>
        <v>21000</v>
      </c>
      <c r="BB7" s="27">
        <f t="shared" si="5"/>
        <v>21000</v>
      </c>
      <c r="BC7" s="27">
        <f t="shared" si="5"/>
        <v>21000</v>
      </c>
      <c r="BD7" s="27">
        <f t="shared" si="5"/>
        <v>21000</v>
      </c>
      <c r="BE7" s="27">
        <f t="shared" si="5"/>
        <v>21000</v>
      </c>
      <c r="BF7" s="27">
        <f t="shared" si="5"/>
        <v>21000</v>
      </c>
      <c r="BG7" s="27">
        <f t="shared" si="5"/>
        <v>21750</v>
      </c>
      <c r="BH7" s="27">
        <f t="shared" si="5"/>
        <v>22000</v>
      </c>
      <c r="BI7" s="27">
        <f t="shared" si="5"/>
        <v>22000</v>
      </c>
      <c r="BJ7" s="27">
        <f t="shared" si="6"/>
        <v>22750</v>
      </c>
      <c r="BK7" s="27">
        <f t="shared" si="6"/>
        <v>23000</v>
      </c>
      <c r="BL7" s="27">
        <f t="shared" si="6"/>
        <v>23000</v>
      </c>
      <c r="BM7" s="27">
        <f t="shared" si="6"/>
        <v>23500</v>
      </c>
      <c r="BN7" s="27">
        <f t="shared" si="6"/>
        <v>23000</v>
      </c>
      <c r="BO7" s="27">
        <f t="shared" si="6"/>
        <v>22750</v>
      </c>
      <c r="BP7" s="27">
        <f t="shared" si="6"/>
        <v>23500</v>
      </c>
      <c r="BQ7" s="27">
        <f t="shared" si="6"/>
        <v>24000</v>
      </c>
      <c r="BR7" s="27">
        <f t="shared" si="6"/>
        <v>24750</v>
      </c>
      <c r="BS7" s="27">
        <f t="shared" si="6"/>
        <v>25000</v>
      </c>
      <c r="BT7" s="27">
        <f t="shared" si="7"/>
        <v>25667</v>
      </c>
      <c r="BU7" s="27">
        <f t="shared" si="7"/>
        <v>26000</v>
      </c>
      <c r="BV7" s="27">
        <f t="shared" si="7"/>
        <v>26000</v>
      </c>
      <c r="BW7" s="27">
        <f t="shared" si="7"/>
        <v>26625</v>
      </c>
      <c r="BX7" s="27">
        <f t="shared" si="7"/>
        <v>27750</v>
      </c>
      <c r="BY7" s="27">
        <f t="shared" si="7"/>
        <v>28000</v>
      </c>
      <c r="BZ7" s="27">
        <f t="shared" si="7"/>
        <v>28000</v>
      </c>
      <c r="CA7" s="27">
        <f t="shared" si="7"/>
        <v>28000</v>
      </c>
      <c r="CB7" s="27">
        <f t="shared" si="7"/>
        <v>28750</v>
      </c>
      <c r="CC7" s="27">
        <f t="shared" si="7"/>
        <v>27500</v>
      </c>
      <c r="CD7" s="27">
        <f t="shared" si="8"/>
        <v>25500</v>
      </c>
      <c r="CE7" s="27">
        <f t="shared" si="8"/>
        <v>26500</v>
      </c>
      <c r="CF7" s="27">
        <f t="shared" si="8"/>
        <v>27500</v>
      </c>
      <c r="CG7" s="27">
        <f t="shared" si="8"/>
        <v>28000</v>
      </c>
      <c r="CH7" s="27">
        <f t="shared" si="8"/>
        <v>28000</v>
      </c>
      <c r="CI7" s="27">
        <f t="shared" si="8"/>
        <v>28000</v>
      </c>
      <c r="CJ7" s="27">
        <f t="shared" si="8"/>
        <v>28000</v>
      </c>
      <c r="CK7" s="27">
        <f t="shared" si="8"/>
        <v>28000</v>
      </c>
      <c r="CL7" s="27">
        <f t="shared" si="8"/>
        <v>28500</v>
      </c>
      <c r="CM7" s="27">
        <f t="shared" si="8"/>
        <v>29000</v>
      </c>
      <c r="CN7" s="27">
        <f t="shared" si="9"/>
        <v>30250</v>
      </c>
      <c r="CO7" s="27">
        <f t="shared" si="9"/>
        <v>31000</v>
      </c>
      <c r="CP7" s="27">
        <f t="shared" si="9"/>
        <v>31750</v>
      </c>
      <c r="CQ7" s="27">
        <f t="shared" si="9"/>
        <v>33000</v>
      </c>
      <c r="CR7" s="27">
        <f t="shared" si="9"/>
        <v>33000</v>
      </c>
      <c r="CS7" s="27">
        <f t="shared" si="9"/>
        <v>33000</v>
      </c>
      <c r="CT7" s="27">
        <f t="shared" si="9"/>
        <v>31250</v>
      </c>
      <c r="CU7" s="27">
        <f t="shared" si="9"/>
        <v>30500</v>
      </c>
      <c r="CV7" s="27">
        <f t="shared" si="9"/>
        <v>31750</v>
      </c>
      <c r="CW7" s="27">
        <f t="shared" si="9"/>
        <v>32000</v>
      </c>
      <c r="CX7" s="27">
        <f t="shared" si="9"/>
        <v>32000</v>
      </c>
      <c r="CY7" s="27">
        <f t="shared" si="9"/>
        <v>32000</v>
      </c>
      <c r="CZ7" s="27">
        <f t="shared" si="9"/>
        <v>32000</v>
      </c>
      <c r="DA7" s="27">
        <f t="shared" si="9"/>
        <v>32750</v>
      </c>
      <c r="DB7" s="27">
        <f t="shared" si="9"/>
        <v>33000</v>
      </c>
      <c r="DC7" s="27">
        <f t="shared" si="9"/>
        <v>33000</v>
      </c>
      <c r="DD7" s="27">
        <f t="shared" si="9"/>
        <v>33500</v>
      </c>
      <c r="DE7" s="27">
        <f t="shared" si="9"/>
        <v>34000</v>
      </c>
      <c r="DF7" s="27">
        <f t="shared" si="9"/>
        <v>34000</v>
      </c>
      <c r="DG7" s="27">
        <f t="shared" si="9"/>
        <v>34500</v>
      </c>
      <c r="DH7" s="27">
        <f t="shared" si="9"/>
        <v>35000</v>
      </c>
      <c r="DI7" s="27">
        <f t="shared" si="10"/>
        <v>35250</v>
      </c>
      <c r="DJ7" s="27">
        <f t="shared" si="10"/>
        <v>36000</v>
      </c>
      <c r="DK7" s="27">
        <f t="shared" si="10"/>
        <v>36000</v>
      </c>
      <c r="DL7" s="27">
        <f t="shared" si="10"/>
        <v>36750</v>
      </c>
      <c r="DM7" s="27">
        <f t="shared" si="10"/>
        <v>37750</v>
      </c>
      <c r="DN7" s="27">
        <f t="shared" si="10"/>
        <v>38750</v>
      </c>
      <c r="DO7" s="27">
        <f t="shared" si="10"/>
        <v>40000</v>
      </c>
      <c r="DP7" s="27">
        <f t="shared" si="10"/>
        <v>40000</v>
      </c>
      <c r="DQ7" s="27">
        <f t="shared" si="10"/>
        <v>40000</v>
      </c>
      <c r="DR7" s="27">
        <f t="shared" si="10"/>
        <v>40000</v>
      </c>
      <c r="DS7" s="27">
        <f t="shared" si="10"/>
        <v>40000</v>
      </c>
      <c r="DT7" s="27">
        <f t="shared" si="10"/>
        <v>40000</v>
      </c>
      <c r="DU7" s="27">
        <f t="shared" si="10"/>
        <v>40000</v>
      </c>
      <c r="DV7" s="27">
        <f t="shared" si="10"/>
        <v>40000</v>
      </c>
      <c r="DW7" s="27">
        <f t="shared" si="10"/>
        <v>40000</v>
      </c>
      <c r="DX7" s="27">
        <f t="shared" si="10"/>
        <v>40000</v>
      </c>
      <c r="DY7" s="27">
        <f t="shared" si="10"/>
        <v>40000</v>
      </c>
      <c r="DZ7" s="27">
        <f t="shared" si="10"/>
        <v>40000</v>
      </c>
      <c r="EA7" s="27">
        <f t="shared" si="12"/>
        <v>40000</v>
      </c>
      <c r="EB7" s="27">
        <f t="shared" si="12"/>
        <v>40000</v>
      </c>
      <c r="EC7" s="27">
        <f t="shared" si="12"/>
        <v>42000</v>
      </c>
      <c r="ED7" s="27">
        <f t="shared" si="12"/>
        <v>43800</v>
      </c>
      <c r="EE7" s="27">
        <f t="shared" si="12"/>
        <v>45000</v>
      </c>
      <c r="EF7" s="27">
        <f t="shared" si="12"/>
        <v>46500</v>
      </c>
      <c r="EG7" s="27">
        <f t="shared" si="12"/>
        <v>45000</v>
      </c>
      <c r="EH7" s="27">
        <f t="shared" si="12"/>
        <v>45000</v>
      </c>
      <c r="EI7" s="27">
        <f t="shared" si="12"/>
        <v>41750</v>
      </c>
      <c r="EJ7" s="27">
        <f t="shared" si="12"/>
        <v>40000</v>
      </c>
      <c r="EK7" s="27">
        <f t="shared" si="12"/>
        <v>40000</v>
      </c>
      <c r="EL7" s="27">
        <f t="shared" si="12"/>
        <v>40000</v>
      </c>
      <c r="EM7" s="27">
        <f t="shared" si="12"/>
        <v>40000</v>
      </c>
      <c r="EN7" s="27">
        <f t="shared" si="12"/>
        <v>40000</v>
      </c>
      <c r="EO7" s="27">
        <f t="shared" si="12"/>
        <v>40000</v>
      </c>
      <c r="EP7" s="27">
        <f t="shared" si="12"/>
        <v>40000</v>
      </c>
      <c r="EQ7" s="27">
        <f t="shared" si="12"/>
        <v>40000</v>
      </c>
      <c r="ER7" s="27">
        <f t="shared" si="12"/>
        <v>40000</v>
      </c>
      <c r="ES7" s="27">
        <f t="shared" ref="ES7:FC17" si="13">INDEX(Exch_Rate_Data,MATCH($A7,Exch_regions1,0),MATCH(ES$1,Exch_months1,0))</f>
        <v>40000</v>
      </c>
      <c r="ET7" s="27">
        <f t="shared" si="13"/>
        <v>40000</v>
      </c>
      <c r="EU7" s="27">
        <f t="shared" si="13"/>
        <v>40000</v>
      </c>
      <c r="EV7" s="27">
        <f t="shared" si="13"/>
        <v>40000</v>
      </c>
      <c r="EW7" s="27">
        <f t="shared" si="13"/>
        <v>40000</v>
      </c>
      <c r="EX7" s="27">
        <f t="shared" si="13"/>
        <v>40000</v>
      </c>
      <c r="EY7" s="27">
        <f t="shared" si="13"/>
        <v>40000</v>
      </c>
      <c r="EZ7" s="27">
        <f t="shared" si="13"/>
        <v>40000</v>
      </c>
      <c r="FA7" s="27">
        <f t="shared" si="13"/>
        <v>40000</v>
      </c>
      <c r="FB7" s="27">
        <f t="shared" si="13"/>
        <v>40000</v>
      </c>
      <c r="FC7" s="27">
        <f t="shared" si="13"/>
        <v>40000</v>
      </c>
      <c r="FD7" s="27">
        <f t="shared" si="11"/>
        <v>42000</v>
      </c>
      <c r="FE7" s="27">
        <f>INDEX(Exch_Rate_Data1,MATCH(Exch_Rate!A7,Exch_regions1,0),MATCH(Exch_Rate!FE$1,exch_month4,0))</f>
        <v>42000</v>
      </c>
      <c r="FF7" s="31">
        <f>INDEX(exch_Rate_Data2,MATCH(Exch_Rate!A7,Exch_regions1,0),MATCH(Exch_Rate!FF$1,exch_month5,0))</f>
        <v>42000</v>
      </c>
      <c r="FG7" s="31">
        <f>INDEX(exch_Rate_Data3,MATCH(Exch_Rate!A7,Exch_regions1,0),MATCH(Exch_Rate!FG$1,exch_month6,0))</f>
        <v>42000</v>
      </c>
      <c r="FH7" s="31">
        <f>INDEX(Exchange_rate4,MATCH(Exch_Rate!A7,Exch_regions1,0),MATCH(Exch_Rate!FH$1,exch_month7,0))</f>
        <v>42000</v>
      </c>
      <c r="FI7" s="31">
        <f>INDEX(Exchange_rate5,MATCH(Exch_Rate!A7,Exch_regions1,0),MATCH(Exch_Rate!FI$1,exch_month8,0))</f>
        <v>42000</v>
      </c>
      <c r="FJ7" s="31">
        <f>INDEX(Exchange_rate6,MATCH(Exch_Rate!A7,Exch_regions1,0),MATCH(Exch_Rate!FJ$1,exch_month9,0))</f>
        <v>42000</v>
      </c>
      <c r="FK7" s="43">
        <f>INDEX(Exchange_rate7,MATCH(Exch_Rate!A7,Exch_regions1,0),MATCH(Exch_Rate!FK$1,exch_month10,0))</f>
        <v>42000</v>
      </c>
      <c r="FL7" s="43">
        <f>INDEX(exchange_rates8,MATCH(Exch_Rate!A7,Exch_regions1,0),MATCH(Exch_Rate!FL$1,exch_month11,0))</f>
        <v>42000</v>
      </c>
      <c r="FM7" s="43">
        <f>INDEX(exchange_rates9,MATCH(Exch_Rate!A7,Exch_regions1,0),MATCH(Exch_Rate!FM$1,exch_month12,0))</f>
        <v>42000</v>
      </c>
      <c r="FN7" s="43">
        <f>INDEX(exchange_rates10,MATCH(Exch_Rate!A7,Exch_regions1,0),MATCH(Exch_Rate!FN$1,exch_month13,0))</f>
        <v>42000</v>
      </c>
      <c r="FO7" s="43">
        <f>INDEX(exchange_rates11,MATCH(Exch_Rate!A7,Exch_regions1,0),MATCH(Exch_Rate!FO$1,exch_month14,0))</f>
        <v>42000</v>
      </c>
      <c r="FP7" s="43">
        <f>INDEX(exchange_rates12,MATCH(Exch_Rate!A7,Exch_regions1,0),MATCH(Exch_Rate!FP$1,exch_month15,0))</f>
        <v>42000</v>
      </c>
      <c r="FQ7" s="43">
        <f>INDEX(exchange_rates13,MATCH(Exch_Rate!A7,Exch_regions1,0),MATCH(Exch_Rate!FQ$1,exch_month16,0))</f>
        <v>42000</v>
      </c>
    </row>
    <row r="8" spans="1:173" x14ac:dyDescent="0.25">
      <c r="A8" s="14" t="s">
        <v>16</v>
      </c>
      <c r="B8" s="27">
        <f t="shared" si="0"/>
        <v>5788</v>
      </c>
      <c r="C8" s="27">
        <f t="shared" si="0"/>
        <v>5425</v>
      </c>
      <c r="D8" s="27">
        <f t="shared" si="0"/>
        <v>5250</v>
      </c>
      <c r="E8" s="27">
        <f t="shared" si="0"/>
        <v>5875</v>
      </c>
      <c r="F8" s="27">
        <f t="shared" si="0"/>
        <v>6175</v>
      </c>
      <c r="G8" s="27">
        <f t="shared" si="0"/>
        <v>6000</v>
      </c>
      <c r="H8" s="27">
        <f t="shared" si="0"/>
        <v>5825</v>
      </c>
      <c r="I8" s="27">
        <f t="shared" si="0"/>
        <v>5700</v>
      </c>
      <c r="J8" s="27">
        <f t="shared" si="0"/>
        <v>5775</v>
      </c>
      <c r="K8" s="27">
        <f t="shared" si="0"/>
        <v>5450</v>
      </c>
      <c r="L8" s="27">
        <f t="shared" si="1"/>
        <v>5775</v>
      </c>
      <c r="M8" s="27">
        <f t="shared" si="1"/>
        <v>5775</v>
      </c>
      <c r="N8" s="27">
        <f t="shared" si="1"/>
        <v>5800</v>
      </c>
      <c r="O8" s="27">
        <f t="shared" si="1"/>
        <v>6000</v>
      </c>
      <c r="P8" s="27">
        <f t="shared" si="1"/>
        <v>6300</v>
      </c>
      <c r="Q8" s="27">
        <f t="shared" si="1"/>
        <v>6475</v>
      </c>
      <c r="R8" s="27">
        <f t="shared" si="1"/>
        <v>6650</v>
      </c>
      <c r="S8" s="27">
        <f t="shared" si="1"/>
        <v>6775</v>
      </c>
      <c r="T8" s="27">
        <f t="shared" si="1"/>
        <v>6550</v>
      </c>
      <c r="U8" s="27">
        <f t="shared" si="1"/>
        <v>6600</v>
      </c>
      <c r="V8" s="27">
        <f t="shared" si="2"/>
        <v>6350</v>
      </c>
      <c r="W8" s="27">
        <f t="shared" si="2"/>
        <v>6160</v>
      </c>
      <c r="X8" s="27">
        <f t="shared" si="2"/>
        <v>6525</v>
      </c>
      <c r="Y8" s="27">
        <f t="shared" si="2"/>
        <v>6600</v>
      </c>
      <c r="Z8" s="27">
        <f t="shared" si="2"/>
        <v>6900</v>
      </c>
      <c r="AA8" s="27">
        <f t="shared" si="2"/>
        <v>6750</v>
      </c>
      <c r="AB8" s="27">
        <f t="shared" si="2"/>
        <v>6825</v>
      </c>
      <c r="AC8" s="27">
        <f t="shared" si="2"/>
        <v>6950</v>
      </c>
      <c r="AD8" s="27">
        <f t="shared" si="2"/>
        <v>6788</v>
      </c>
      <c r="AE8" s="27">
        <f t="shared" si="2"/>
        <v>6750</v>
      </c>
      <c r="AF8" s="27">
        <f t="shared" si="3"/>
        <v>6700</v>
      </c>
      <c r="AG8" s="27">
        <f t="shared" si="3"/>
        <v>6850</v>
      </c>
      <c r="AH8" s="27">
        <f t="shared" si="3"/>
        <v>6525</v>
      </c>
      <c r="AI8" s="27">
        <f t="shared" si="3"/>
        <v>6775</v>
      </c>
      <c r="AJ8" s="27">
        <f t="shared" si="3"/>
        <v>6775</v>
      </c>
      <c r="AK8" s="27">
        <f t="shared" si="3"/>
        <v>6925</v>
      </c>
      <c r="AL8" s="27">
        <f t="shared" si="3"/>
        <v>6700</v>
      </c>
      <c r="AM8" s="27">
        <f t="shared" si="3"/>
        <v>6825</v>
      </c>
      <c r="AN8" s="27">
        <f t="shared" si="3"/>
        <v>6850</v>
      </c>
      <c r="AO8" s="27">
        <f t="shared" si="3"/>
        <v>6825</v>
      </c>
      <c r="AP8" s="27">
        <f t="shared" si="4"/>
        <v>6800</v>
      </c>
      <c r="AQ8" s="27">
        <f t="shared" si="4"/>
        <v>6800</v>
      </c>
      <c r="AR8" s="27">
        <f t="shared" si="4"/>
        <v>6725</v>
      </c>
      <c r="AS8" s="27">
        <f t="shared" si="4"/>
        <v>6850</v>
      </c>
      <c r="AT8" s="27">
        <f t="shared" si="4"/>
        <v>6850</v>
      </c>
      <c r="AU8" s="27">
        <f t="shared" si="4"/>
        <v>6875</v>
      </c>
      <c r="AV8" s="27">
        <f t="shared" si="4"/>
        <v>7000</v>
      </c>
      <c r="AW8" s="27">
        <f t="shared" si="4"/>
        <v>7000</v>
      </c>
      <c r="AX8" s="27">
        <f t="shared" si="4"/>
        <v>7100</v>
      </c>
      <c r="AY8" s="27">
        <f t="shared" si="4"/>
        <v>7000</v>
      </c>
      <c r="AZ8" s="27">
        <f t="shared" si="5"/>
        <v>7250</v>
      </c>
      <c r="BA8" s="27">
        <f t="shared" si="5"/>
        <v>7200</v>
      </c>
      <c r="BB8" s="27">
        <f t="shared" si="5"/>
        <v>7425</v>
      </c>
      <c r="BC8" s="27">
        <f t="shared" si="5"/>
        <v>7460</v>
      </c>
      <c r="BD8" s="27">
        <f t="shared" si="5"/>
        <v>7550</v>
      </c>
      <c r="BE8" s="27">
        <f t="shared" si="5"/>
        <v>7600</v>
      </c>
      <c r="BF8" s="27">
        <f t="shared" si="5"/>
        <v>7500</v>
      </c>
      <c r="BG8" s="27">
        <f t="shared" si="5"/>
        <v>7600</v>
      </c>
      <c r="BH8" s="27">
        <f t="shared" si="5"/>
        <v>7500</v>
      </c>
      <c r="BI8" s="27">
        <f t="shared" si="5"/>
        <v>7800</v>
      </c>
      <c r="BJ8" s="27">
        <f t="shared" si="6"/>
        <v>6525</v>
      </c>
      <c r="BK8" s="27">
        <f t="shared" si="6"/>
        <v>7100</v>
      </c>
      <c r="BL8" s="27">
        <f t="shared" si="6"/>
        <v>7150</v>
      </c>
      <c r="BM8" s="27">
        <f t="shared" si="6"/>
        <v>7400</v>
      </c>
      <c r="BN8" s="27">
        <f t="shared" si="6"/>
        <v>7500</v>
      </c>
      <c r="BO8" s="27">
        <f t="shared" si="6"/>
        <v>7500</v>
      </c>
      <c r="BP8" s="27">
        <f t="shared" si="6"/>
        <v>7600</v>
      </c>
      <c r="BQ8" s="27">
        <f t="shared" si="6"/>
        <v>7500</v>
      </c>
      <c r="BR8" s="27">
        <f t="shared" si="6"/>
        <v>7500</v>
      </c>
      <c r="BS8" s="27">
        <f t="shared" si="6"/>
        <v>7500</v>
      </c>
      <c r="BT8" s="27">
        <f t="shared" si="7"/>
        <v>7600</v>
      </c>
      <c r="BU8" s="27">
        <f t="shared" si="7"/>
        <v>7800</v>
      </c>
      <c r="BV8" s="27">
        <f t="shared" si="7"/>
        <v>8175</v>
      </c>
      <c r="BW8" s="27">
        <f t="shared" si="7"/>
        <v>7000</v>
      </c>
      <c r="BX8" s="27">
        <f t="shared" si="7"/>
        <v>7500</v>
      </c>
      <c r="BY8" s="27">
        <f t="shared" si="7"/>
        <v>8500</v>
      </c>
      <c r="BZ8" s="27">
        <f t="shared" si="7"/>
        <v>8500</v>
      </c>
      <c r="CA8" s="27">
        <f t="shared" si="7"/>
        <v>9000</v>
      </c>
      <c r="CB8" s="27">
        <f t="shared" si="7"/>
        <v>9350</v>
      </c>
      <c r="CC8" s="27">
        <f t="shared" si="7"/>
        <v>9300</v>
      </c>
      <c r="CD8" s="27">
        <f t="shared" si="8"/>
        <v>10000</v>
      </c>
      <c r="CE8" s="27">
        <f t="shared" si="8"/>
        <v>10000</v>
      </c>
      <c r="CF8" s="27">
        <f t="shared" si="8"/>
        <v>10000</v>
      </c>
      <c r="CG8" s="27">
        <f t="shared" si="8"/>
        <v>10000</v>
      </c>
      <c r="CH8" s="27">
        <f t="shared" si="8"/>
        <v>10000</v>
      </c>
      <c r="CI8" s="27">
        <f t="shared" si="8"/>
        <v>10035</v>
      </c>
      <c r="CJ8" s="27">
        <f t="shared" si="8"/>
        <v>10015</v>
      </c>
      <c r="CK8" s="27">
        <f t="shared" si="8"/>
        <v>10275</v>
      </c>
      <c r="CL8" s="27">
        <f t="shared" si="8"/>
        <v>9775</v>
      </c>
      <c r="CM8" s="27">
        <f t="shared" si="8"/>
        <v>10000</v>
      </c>
      <c r="CN8" s="27">
        <f t="shared" si="9"/>
        <v>10000</v>
      </c>
      <c r="CO8" s="27">
        <f t="shared" si="9"/>
        <v>10000</v>
      </c>
      <c r="CP8" s="27">
        <f t="shared" si="9"/>
        <v>10000</v>
      </c>
      <c r="CQ8" s="27">
        <f t="shared" si="9"/>
        <v>10000</v>
      </c>
      <c r="CR8" s="27">
        <f t="shared" si="9"/>
        <v>10000</v>
      </c>
      <c r="CS8" s="27">
        <f t="shared" si="9"/>
        <v>10000</v>
      </c>
      <c r="CT8" s="27">
        <f t="shared" si="9"/>
        <v>10000</v>
      </c>
      <c r="CU8" s="27">
        <f t="shared" si="9"/>
        <v>9725</v>
      </c>
      <c r="CV8" s="27">
        <f t="shared" si="9"/>
        <v>9575</v>
      </c>
      <c r="CW8" s="27">
        <f t="shared" si="9"/>
        <v>8600</v>
      </c>
      <c r="CX8" s="27">
        <f t="shared" si="9"/>
        <v>8350</v>
      </c>
      <c r="CY8" s="27">
        <f t="shared" si="9"/>
        <v>8450</v>
      </c>
      <c r="CZ8" s="27">
        <f t="shared" si="9"/>
        <v>8300</v>
      </c>
      <c r="DA8" s="27">
        <f t="shared" si="9"/>
        <v>8300</v>
      </c>
      <c r="DB8" s="27">
        <f t="shared" si="9"/>
        <v>8300</v>
      </c>
      <c r="DC8" s="27">
        <f t="shared" si="9"/>
        <v>8300</v>
      </c>
      <c r="DD8" s="27">
        <f t="shared" si="9"/>
        <v>8325</v>
      </c>
      <c r="DE8" s="27">
        <f t="shared" si="9"/>
        <v>8500</v>
      </c>
      <c r="DF8" s="27">
        <f t="shared" si="9"/>
        <v>8500</v>
      </c>
      <c r="DG8" s="27">
        <f t="shared" si="9"/>
        <v>8500</v>
      </c>
      <c r="DH8" s="27">
        <f t="shared" si="9"/>
        <v>8500</v>
      </c>
      <c r="DI8" s="27">
        <f t="shared" si="10"/>
        <v>8475</v>
      </c>
      <c r="DJ8" s="27">
        <f t="shared" si="10"/>
        <v>8375</v>
      </c>
      <c r="DK8" s="27">
        <f t="shared" si="10"/>
        <v>8380</v>
      </c>
      <c r="DL8" s="27">
        <f t="shared" si="10"/>
        <v>8425</v>
      </c>
      <c r="DM8" s="27">
        <f t="shared" si="10"/>
        <v>8425</v>
      </c>
      <c r="DN8" s="27">
        <f t="shared" si="10"/>
        <v>8475</v>
      </c>
      <c r="DO8" s="27">
        <f t="shared" si="10"/>
        <v>8500</v>
      </c>
      <c r="DP8" s="27">
        <f t="shared" si="10"/>
        <v>8500</v>
      </c>
      <c r="DQ8" s="27">
        <f t="shared" si="10"/>
        <v>8500</v>
      </c>
      <c r="DR8" s="27">
        <f t="shared" si="10"/>
        <v>8500</v>
      </c>
      <c r="DS8" s="27">
        <f t="shared" si="10"/>
        <v>8500</v>
      </c>
      <c r="DT8" s="27">
        <f t="shared" si="10"/>
        <v>8448</v>
      </c>
      <c r="DU8" s="27">
        <f t="shared" si="10"/>
        <v>8360</v>
      </c>
      <c r="DV8" s="27">
        <f t="shared" si="10"/>
        <v>8400</v>
      </c>
      <c r="DW8" s="27">
        <f t="shared" si="10"/>
        <v>8400</v>
      </c>
      <c r="DX8" s="27">
        <f t="shared" si="10"/>
        <v>8450</v>
      </c>
      <c r="DY8" s="27">
        <f t="shared" si="10"/>
        <v>8500</v>
      </c>
      <c r="DZ8" s="27">
        <f t="shared" si="10"/>
        <v>8500</v>
      </c>
      <c r="EA8" s="27">
        <f t="shared" si="12"/>
        <v>8500</v>
      </c>
      <c r="EB8" s="27">
        <f t="shared" si="12"/>
        <v>8500</v>
      </c>
      <c r="EC8" s="27">
        <f t="shared" si="12"/>
        <v>8500</v>
      </c>
      <c r="ED8" s="27">
        <f t="shared" si="12"/>
        <v>8500</v>
      </c>
      <c r="EE8" s="27">
        <f t="shared" si="12"/>
        <v>8500</v>
      </c>
      <c r="EF8" s="27">
        <f t="shared" si="12"/>
        <v>8430</v>
      </c>
      <c r="EG8" s="27">
        <f t="shared" si="12"/>
        <v>8435</v>
      </c>
      <c r="EH8" s="27">
        <f t="shared" si="12"/>
        <v>8406</v>
      </c>
      <c r="EI8" s="27">
        <f t="shared" si="12"/>
        <v>8463</v>
      </c>
      <c r="EJ8" s="27">
        <f t="shared" si="12"/>
        <v>8493</v>
      </c>
      <c r="EK8" s="27">
        <f t="shared" si="12"/>
        <v>8490</v>
      </c>
      <c r="EL8" s="27">
        <f t="shared" si="12"/>
        <v>8500</v>
      </c>
      <c r="EM8" s="27">
        <f t="shared" si="12"/>
        <v>8500</v>
      </c>
      <c r="EN8" s="27">
        <f t="shared" si="12"/>
        <v>8500</v>
      </c>
      <c r="EO8" s="27">
        <f t="shared" si="12"/>
        <v>8520</v>
      </c>
      <c r="EP8" s="27">
        <f t="shared" si="12"/>
        <v>8534</v>
      </c>
      <c r="EQ8" s="27">
        <f t="shared" si="12"/>
        <v>8570</v>
      </c>
      <c r="ER8" s="27">
        <f t="shared" si="12"/>
        <v>8500</v>
      </c>
      <c r="ES8" s="27">
        <f t="shared" si="13"/>
        <v>8590</v>
      </c>
      <c r="ET8" s="27">
        <f t="shared" si="13"/>
        <v>8600</v>
      </c>
      <c r="EU8" s="27">
        <f t="shared" si="13"/>
        <v>8600</v>
      </c>
      <c r="EV8" s="27">
        <f t="shared" si="13"/>
        <v>8630</v>
      </c>
      <c r="EW8" s="27">
        <f t="shared" si="13"/>
        <v>8675</v>
      </c>
      <c r="EX8" s="27">
        <f t="shared" si="13"/>
        <v>8655</v>
      </c>
      <c r="EY8" s="27">
        <f t="shared" si="13"/>
        <v>8760</v>
      </c>
      <c r="EZ8" s="27">
        <f t="shared" si="13"/>
        <v>8800</v>
      </c>
      <c r="FA8" s="27">
        <f t="shared" si="13"/>
        <v>8812</v>
      </c>
      <c r="FB8" s="27">
        <f t="shared" si="13"/>
        <v>8850</v>
      </c>
      <c r="FC8" s="27">
        <f t="shared" si="13"/>
        <v>8850</v>
      </c>
      <c r="FD8" s="27">
        <f t="shared" si="11"/>
        <v>8850</v>
      </c>
      <c r="FE8" s="27">
        <f>INDEX(Exch_Rate_Data1,MATCH(Exch_Rate!A8,Exch_regions1,0),MATCH(Exch_Rate!FE$1,exch_month4,0))</f>
        <v>9125</v>
      </c>
      <c r="FF8" s="31">
        <f>INDEX(exch_Rate_Data2,MATCH(Exch_Rate!A8,Exch_regions1,0),MATCH(Exch_Rate!FF$1,exch_month5,0))</f>
        <v>8900</v>
      </c>
      <c r="FG8" s="31">
        <f>INDEX(exch_Rate_Data3,MATCH(Exch_Rate!A8,Exch_regions1,0),MATCH(Exch_Rate!FG$1,exch_month6,0))</f>
        <v>8900</v>
      </c>
      <c r="FH8" s="31">
        <f>INDEX(Exchange_rate4,MATCH(Exch_Rate!A8,Exch_regions1,0),MATCH(Exch_Rate!FH$1,exch_month7,0))</f>
        <v>8960</v>
      </c>
      <c r="FI8" s="31">
        <f>INDEX(Exchange_rate5,MATCH(Exch_Rate!A8,Exch_regions1,0),MATCH(Exch_Rate!FI$1,exch_month8,0))</f>
        <v>9225</v>
      </c>
      <c r="FJ8" s="31">
        <f>INDEX(Exchange_rate6,MATCH(Exch_Rate!A8,Exch_regions1,0),MATCH(Exch_Rate!FJ$1,exch_month9,0))</f>
        <v>9400</v>
      </c>
      <c r="FK8" s="43">
        <f>INDEX(Exchange_rate7,MATCH(Exch_Rate!A8,Exch_regions1,0),MATCH(Exch_Rate!FK$1,exch_month10,0))</f>
        <v>9700</v>
      </c>
      <c r="FL8" s="43">
        <f>INDEX(exchange_rates8,MATCH(Exch_Rate!A8,Exch_regions1,0),MATCH(Exch_Rate!FL$1,exch_month11,0))</f>
        <v>9775</v>
      </c>
      <c r="FM8" s="43">
        <f>INDEX(exchange_rates9,MATCH(Exch_Rate!A8,Exch_regions1,0),MATCH(Exch_Rate!FM$1,exch_month12,0))</f>
        <v>9400</v>
      </c>
      <c r="FN8" s="43">
        <f>INDEX(exchange_rates10,MATCH(Exch_Rate!A8,Exch_regions1,0),MATCH(Exch_Rate!FN$1,exch_month13,0))</f>
        <v>9742</v>
      </c>
      <c r="FO8" s="43">
        <f>INDEX(exchange_rates11,MATCH(Exch_Rate!A8,Exch_regions1,0),MATCH(Exch_Rate!FO$1,exch_month14,0))</f>
        <v>9950</v>
      </c>
      <c r="FP8" s="43">
        <f>INDEX(exchange_rates12,MATCH(Exch_Rate!A8,Exch_regions1,0),MATCH(Exch_Rate!FP$1,exch_month15,0))</f>
        <v>10540</v>
      </c>
      <c r="FQ8" s="43">
        <f>INDEX(exchange_rates13,MATCH(Exch_Rate!A8,Exch_regions1,0),MATCH(Exch_Rate!FQ$1,exch_month16,0))</f>
        <v>10000</v>
      </c>
    </row>
    <row r="9" spans="1:173" x14ac:dyDescent="0.25">
      <c r="A9" s="14" t="s">
        <v>6</v>
      </c>
      <c r="B9" s="27">
        <f t="shared" si="0"/>
        <v>5625</v>
      </c>
      <c r="C9" s="27">
        <f t="shared" si="0"/>
        <v>5487.5</v>
      </c>
      <c r="D9" s="27">
        <f t="shared" si="0"/>
        <v>5150</v>
      </c>
      <c r="E9" s="27">
        <f t="shared" si="0"/>
        <v>6000</v>
      </c>
      <c r="F9" s="27">
        <f t="shared" si="0"/>
        <v>6125</v>
      </c>
      <c r="G9" s="27">
        <f t="shared" si="0"/>
        <v>5975</v>
      </c>
      <c r="H9" s="27">
        <f t="shared" si="0"/>
        <v>6025</v>
      </c>
      <c r="I9" s="27">
        <f t="shared" si="0"/>
        <v>5837.5</v>
      </c>
      <c r="J9" s="27">
        <f t="shared" si="0"/>
        <v>5850</v>
      </c>
      <c r="K9" s="27">
        <f t="shared" si="0"/>
        <v>5675</v>
      </c>
      <c r="L9" s="27">
        <f t="shared" si="1"/>
        <v>5700</v>
      </c>
      <c r="M9" s="27">
        <f t="shared" si="1"/>
        <v>5687</v>
      </c>
      <c r="N9" s="27">
        <f t="shared" si="1"/>
        <v>5762.5</v>
      </c>
      <c r="O9" s="27">
        <f t="shared" si="1"/>
        <v>6000</v>
      </c>
      <c r="P9" s="27">
        <f t="shared" si="1"/>
        <v>6237.5</v>
      </c>
      <c r="Q9" s="27">
        <f t="shared" si="1"/>
        <v>6500</v>
      </c>
      <c r="R9" s="27">
        <f t="shared" si="1"/>
        <v>6600</v>
      </c>
      <c r="S9" s="27">
        <f t="shared" si="1"/>
        <v>6600</v>
      </c>
      <c r="T9" s="27">
        <f t="shared" si="1"/>
        <v>6537.5</v>
      </c>
      <c r="U9" s="27">
        <f t="shared" si="1"/>
        <v>6487.5</v>
      </c>
      <c r="V9" s="27">
        <f t="shared" si="2"/>
        <v>6287.5</v>
      </c>
      <c r="W9" s="27">
        <f t="shared" si="2"/>
        <v>6275</v>
      </c>
      <c r="X9" s="27">
        <f t="shared" si="2"/>
        <v>6312.5</v>
      </c>
      <c r="Y9" s="27">
        <f t="shared" si="2"/>
        <v>6675</v>
      </c>
      <c r="Z9" s="27">
        <f t="shared" si="2"/>
        <v>6687.5</v>
      </c>
      <c r="AA9" s="27">
        <f t="shared" si="2"/>
        <v>6687.5</v>
      </c>
      <c r="AB9" s="27">
        <f t="shared" si="2"/>
        <v>6850</v>
      </c>
      <c r="AC9" s="27">
        <f t="shared" si="2"/>
        <v>6850</v>
      </c>
      <c r="AD9" s="27">
        <f t="shared" si="2"/>
        <v>7000</v>
      </c>
      <c r="AE9" s="27">
        <f t="shared" si="2"/>
        <v>6625</v>
      </c>
      <c r="AF9" s="27">
        <f t="shared" si="3"/>
        <v>6600</v>
      </c>
      <c r="AG9" s="27">
        <f t="shared" si="3"/>
        <v>6550</v>
      </c>
      <c r="AH9" s="27">
        <f t="shared" si="3"/>
        <v>6460</v>
      </c>
      <c r="AI9" s="27">
        <f t="shared" si="3"/>
        <v>6487.5</v>
      </c>
      <c r="AJ9" s="27">
        <f t="shared" si="3"/>
        <v>6550</v>
      </c>
      <c r="AK9" s="27">
        <f t="shared" si="3"/>
        <v>6610</v>
      </c>
      <c r="AL9" s="27">
        <f t="shared" si="3"/>
        <v>6650</v>
      </c>
      <c r="AM9" s="27">
        <f t="shared" si="3"/>
        <v>7000</v>
      </c>
      <c r="AN9" s="27">
        <f t="shared" si="3"/>
        <v>7000</v>
      </c>
      <c r="AO9" s="27">
        <f t="shared" si="3"/>
        <v>7000</v>
      </c>
      <c r="AP9" s="27">
        <f t="shared" si="4"/>
        <v>7000</v>
      </c>
      <c r="AQ9" s="27">
        <f t="shared" si="4"/>
        <v>7000</v>
      </c>
      <c r="AR9" s="27">
        <f t="shared" si="4"/>
        <v>6750</v>
      </c>
      <c r="AS9" s="27">
        <f t="shared" si="4"/>
        <v>6750</v>
      </c>
      <c r="AT9" s="27">
        <f t="shared" si="4"/>
        <v>6750</v>
      </c>
      <c r="AU9" s="27">
        <f t="shared" si="4"/>
        <v>6875</v>
      </c>
      <c r="AV9" s="27">
        <f t="shared" si="4"/>
        <v>6875</v>
      </c>
      <c r="AW9" s="27">
        <f t="shared" si="4"/>
        <v>6905</v>
      </c>
      <c r="AX9" s="27">
        <f t="shared" si="4"/>
        <v>6900</v>
      </c>
      <c r="AY9" s="27">
        <f t="shared" si="4"/>
        <v>6900</v>
      </c>
      <c r="AZ9" s="27">
        <f t="shared" si="5"/>
        <v>7000</v>
      </c>
      <c r="BA9" s="27">
        <f t="shared" si="5"/>
        <v>7000</v>
      </c>
      <c r="BB9" s="27">
        <f t="shared" si="5"/>
        <v>7250</v>
      </c>
      <c r="BC9" s="27">
        <f t="shared" si="5"/>
        <v>7610</v>
      </c>
      <c r="BD9" s="27">
        <f t="shared" si="5"/>
        <v>7500</v>
      </c>
      <c r="BE9" s="27">
        <f t="shared" si="5"/>
        <v>7610</v>
      </c>
      <c r="BF9" s="27">
        <f t="shared" si="5"/>
        <v>7500</v>
      </c>
      <c r="BG9" s="27">
        <f t="shared" si="5"/>
        <v>7500</v>
      </c>
      <c r="BH9" s="27">
        <f t="shared" si="5"/>
        <v>7500</v>
      </c>
      <c r="BI9" s="27">
        <f t="shared" si="5"/>
        <v>7662.5</v>
      </c>
      <c r="BJ9" s="27">
        <f t="shared" si="6"/>
        <v>6775</v>
      </c>
      <c r="BK9" s="27">
        <f t="shared" si="6"/>
        <v>7350</v>
      </c>
      <c r="BL9" s="27">
        <f t="shared" si="6"/>
        <v>7437.5</v>
      </c>
      <c r="BM9" s="27">
        <f t="shared" si="6"/>
        <v>7400</v>
      </c>
      <c r="BN9" s="27">
        <f t="shared" si="6"/>
        <v>7400</v>
      </c>
      <c r="BO9" s="27">
        <f t="shared" si="6"/>
        <v>7400</v>
      </c>
      <c r="BP9" s="27">
        <f t="shared" si="6"/>
        <v>7550</v>
      </c>
      <c r="BQ9" s="27">
        <f t="shared" si="6"/>
        <v>7500</v>
      </c>
      <c r="BR9" s="27">
        <f t="shared" si="6"/>
        <v>7500</v>
      </c>
      <c r="BS9" s="27">
        <f t="shared" si="6"/>
        <v>7500</v>
      </c>
      <c r="BT9" s="27">
        <f t="shared" si="7"/>
        <v>7500</v>
      </c>
      <c r="BU9" s="27">
        <f t="shared" si="7"/>
        <v>8106.5</v>
      </c>
      <c r="BV9" s="27">
        <f t="shared" si="7"/>
        <v>8312.5</v>
      </c>
      <c r="BW9" s="27">
        <f t="shared" si="7"/>
        <v>7700</v>
      </c>
      <c r="BX9" s="27">
        <f t="shared" si="7"/>
        <v>8000</v>
      </c>
      <c r="BY9" s="27">
        <f t="shared" si="7"/>
        <v>8437.5</v>
      </c>
      <c r="BZ9" s="27">
        <f t="shared" si="7"/>
        <v>8800</v>
      </c>
      <c r="CA9" s="27">
        <f t="shared" si="7"/>
        <v>8950</v>
      </c>
      <c r="CB9" s="27">
        <f t="shared" si="7"/>
        <v>9275</v>
      </c>
      <c r="CC9" s="27">
        <f t="shared" si="7"/>
        <v>9750</v>
      </c>
      <c r="CD9" s="27">
        <f t="shared" si="8"/>
        <v>10000</v>
      </c>
      <c r="CE9" s="27">
        <f t="shared" si="8"/>
        <v>10000</v>
      </c>
      <c r="CF9" s="27">
        <f t="shared" si="8"/>
        <v>10050</v>
      </c>
      <c r="CG9" s="27">
        <f t="shared" si="8"/>
        <v>10000</v>
      </c>
      <c r="CH9" s="27">
        <f t="shared" si="8"/>
        <v>10000</v>
      </c>
      <c r="CI9" s="27">
        <f t="shared" si="8"/>
        <v>10300</v>
      </c>
      <c r="CJ9" s="27">
        <f t="shared" si="8"/>
        <v>10350</v>
      </c>
      <c r="CK9" s="27">
        <f t="shared" si="8"/>
        <v>10350</v>
      </c>
      <c r="CL9" s="27">
        <f t="shared" si="8"/>
        <v>9900</v>
      </c>
      <c r="CM9" s="27">
        <f t="shared" si="8"/>
        <v>9900</v>
      </c>
      <c r="CN9" s="27">
        <f t="shared" si="9"/>
        <v>10100</v>
      </c>
      <c r="CO9" s="27">
        <f t="shared" si="9"/>
        <v>10000</v>
      </c>
      <c r="CP9" s="27">
        <f t="shared" si="9"/>
        <v>10000</v>
      </c>
      <c r="CQ9" s="27">
        <f t="shared" si="9"/>
        <v>10000</v>
      </c>
      <c r="CR9" s="27">
        <f t="shared" si="9"/>
        <v>10000</v>
      </c>
      <c r="CS9" s="27">
        <f t="shared" si="9"/>
        <v>9900</v>
      </c>
      <c r="CT9" s="27">
        <f t="shared" si="9"/>
        <v>10000</v>
      </c>
      <c r="CU9" s="27">
        <f t="shared" si="9"/>
        <v>9800</v>
      </c>
      <c r="CV9" s="27">
        <f t="shared" si="9"/>
        <v>9350</v>
      </c>
      <c r="CW9" s="27">
        <f t="shared" si="9"/>
        <v>8500</v>
      </c>
      <c r="CX9" s="27">
        <f t="shared" si="9"/>
        <v>8325</v>
      </c>
      <c r="CY9" s="27">
        <f t="shared" si="9"/>
        <v>8450</v>
      </c>
      <c r="CZ9" s="27">
        <f t="shared" si="9"/>
        <v>8355</v>
      </c>
      <c r="DA9" s="27">
        <f t="shared" si="9"/>
        <v>8425</v>
      </c>
      <c r="DB9" s="27">
        <f t="shared" si="9"/>
        <v>8400</v>
      </c>
      <c r="DC9" s="27">
        <f t="shared" si="9"/>
        <v>9100</v>
      </c>
      <c r="DD9" s="27">
        <f t="shared" si="9"/>
        <v>8415</v>
      </c>
      <c r="DE9" s="27">
        <f t="shared" si="9"/>
        <v>8587</v>
      </c>
      <c r="DF9" s="27">
        <f t="shared" si="9"/>
        <v>8450</v>
      </c>
      <c r="DG9" s="27">
        <f t="shared" si="9"/>
        <v>8500</v>
      </c>
      <c r="DH9" s="27">
        <f t="shared" si="9"/>
        <v>8435</v>
      </c>
      <c r="DI9" s="27">
        <f t="shared" si="10"/>
        <v>8449</v>
      </c>
      <c r="DJ9" s="27">
        <f t="shared" si="10"/>
        <v>8362.5</v>
      </c>
      <c r="DK9" s="27">
        <f t="shared" si="10"/>
        <v>8496</v>
      </c>
      <c r="DL9" s="27">
        <f t="shared" si="10"/>
        <v>8500</v>
      </c>
      <c r="DM9" s="27">
        <f t="shared" si="10"/>
        <v>8500</v>
      </c>
      <c r="DN9" s="27">
        <f t="shared" si="10"/>
        <v>8500</v>
      </c>
      <c r="DO9" s="27">
        <f t="shared" si="10"/>
        <v>8500</v>
      </c>
      <c r="DP9" s="27">
        <f t="shared" si="10"/>
        <v>8550</v>
      </c>
      <c r="DQ9" s="27">
        <f t="shared" si="10"/>
        <v>8500</v>
      </c>
      <c r="DR9" s="27">
        <f t="shared" si="10"/>
        <v>8533.5</v>
      </c>
      <c r="DS9" s="27">
        <f t="shared" si="10"/>
        <v>8500</v>
      </c>
      <c r="DT9" s="27">
        <f t="shared" si="10"/>
        <v>8500</v>
      </c>
      <c r="DU9" s="27">
        <f t="shared" si="10"/>
        <v>8500</v>
      </c>
      <c r="DV9" s="27">
        <f t="shared" si="10"/>
        <v>8500</v>
      </c>
      <c r="DW9" s="27">
        <f t="shared" si="10"/>
        <v>8450</v>
      </c>
      <c r="DX9" s="27">
        <f t="shared" si="10"/>
        <v>8525</v>
      </c>
      <c r="DY9" s="27">
        <f t="shared" si="10"/>
        <v>8550</v>
      </c>
      <c r="DZ9" s="27">
        <f t="shared" si="10"/>
        <v>8550</v>
      </c>
      <c r="EA9" s="27">
        <f t="shared" si="12"/>
        <v>8550</v>
      </c>
      <c r="EB9" s="27">
        <f t="shared" si="12"/>
        <v>8500</v>
      </c>
      <c r="EC9" s="27">
        <f t="shared" si="12"/>
        <v>8500</v>
      </c>
      <c r="ED9" s="27">
        <f t="shared" si="12"/>
        <v>8510</v>
      </c>
      <c r="EE9" s="27">
        <f t="shared" si="12"/>
        <v>8550</v>
      </c>
      <c r="EF9" s="27">
        <f t="shared" si="12"/>
        <v>8500</v>
      </c>
      <c r="EG9" s="27">
        <f t="shared" si="12"/>
        <v>8500</v>
      </c>
      <c r="EH9" s="27">
        <f t="shared" si="12"/>
        <v>8500</v>
      </c>
      <c r="EI9" s="27">
        <f t="shared" si="12"/>
        <v>8500</v>
      </c>
      <c r="EJ9" s="27">
        <f t="shared" si="12"/>
        <v>8500</v>
      </c>
      <c r="EK9" s="27">
        <f t="shared" si="12"/>
        <v>8500</v>
      </c>
      <c r="EL9" s="27">
        <f t="shared" si="12"/>
        <v>8550</v>
      </c>
      <c r="EM9" s="27">
        <f t="shared" si="12"/>
        <v>8580</v>
      </c>
      <c r="EN9" s="27">
        <f t="shared" si="12"/>
        <v>8550</v>
      </c>
      <c r="EO9" s="27">
        <f t="shared" si="12"/>
        <v>8562.5</v>
      </c>
      <c r="EP9" s="27">
        <f t="shared" si="12"/>
        <v>8550</v>
      </c>
      <c r="EQ9" s="27">
        <f t="shared" si="12"/>
        <v>8558</v>
      </c>
      <c r="ER9" s="27">
        <f t="shared" si="12"/>
        <v>8568</v>
      </c>
      <c r="ES9" s="27">
        <f t="shared" si="13"/>
        <v>8595</v>
      </c>
      <c r="ET9" s="27">
        <f t="shared" si="13"/>
        <v>8650</v>
      </c>
      <c r="EU9" s="27">
        <f t="shared" si="13"/>
        <v>8597</v>
      </c>
      <c r="EV9" s="27">
        <f t="shared" si="13"/>
        <v>8650</v>
      </c>
      <c r="EW9" s="27">
        <f t="shared" si="13"/>
        <v>8637</v>
      </c>
      <c r="EX9" s="27">
        <f t="shared" si="13"/>
        <v>8687</v>
      </c>
      <c r="EY9" s="27">
        <f t="shared" si="13"/>
        <v>8800</v>
      </c>
      <c r="EZ9" s="27">
        <f t="shared" si="13"/>
        <v>8750</v>
      </c>
      <c r="FA9" s="27">
        <f t="shared" si="13"/>
        <v>8700</v>
      </c>
      <c r="FB9" s="27">
        <f t="shared" si="13"/>
        <v>8700</v>
      </c>
      <c r="FC9" s="27">
        <f t="shared" si="13"/>
        <v>8700</v>
      </c>
      <c r="FD9" s="27">
        <f t="shared" si="11"/>
        <v>8918</v>
      </c>
      <c r="FE9" s="27">
        <f>INDEX(Exch_Rate_Data1,MATCH(Exch_Rate!A9,Exch_regions1,0),MATCH(Exch_Rate!FE$1,exch_month4,0))</f>
        <v>8900</v>
      </c>
      <c r="FF9" s="31">
        <f>INDEX(exch_Rate_Data2,MATCH(Exch_Rate!A9,Exch_regions1,0),MATCH(Exch_Rate!FF$1,exch_month5,0))</f>
        <v>8925</v>
      </c>
      <c r="FG9" s="31">
        <f>INDEX(exch_Rate_Data3,MATCH(Exch_Rate!A9,Exch_regions1,0),MATCH(Exch_Rate!FG$1,exch_month6,0))</f>
        <v>8850</v>
      </c>
      <c r="FH9" s="31">
        <f>INDEX(Exchange_rate4,MATCH(Exch_Rate!A9,Exch_regions1,0),MATCH(Exch_Rate!FH$1,exch_month7,0))</f>
        <v>8935</v>
      </c>
      <c r="FI9" s="31">
        <f>INDEX(Exchange_rate5,MATCH(Exch_Rate!A9,Exch_regions1,0),MATCH(Exch_Rate!FI$1,exch_month8,0))</f>
        <v>9475</v>
      </c>
      <c r="FJ9" s="31">
        <f>INDEX(Exchange_rate6,MATCH(Exch_Rate!A9,Exch_regions1,0),MATCH(Exch_Rate!FJ$1,exch_month9,0))</f>
        <v>9680</v>
      </c>
      <c r="FK9" s="43">
        <f>INDEX(Exchange_rate7,MATCH(Exch_Rate!A9,Exch_regions1,0),MATCH(Exch_Rate!FK$1,exch_month10,0))</f>
        <v>10187.5</v>
      </c>
      <c r="FL9" s="43">
        <f>INDEX(exchange_rates8,MATCH(Exch_Rate!A9,Exch_regions1,0),MATCH(Exch_Rate!FL$1,exch_month11,0))</f>
        <v>10112.5</v>
      </c>
      <c r="FM9" s="43">
        <f>INDEX(exchange_rates9,MATCH(Exch_Rate!A9,Exch_regions1,0),MATCH(Exch_Rate!FM$1,exch_month12,0))</f>
        <v>10000</v>
      </c>
      <c r="FN9" s="43">
        <f>INDEX(exchange_rates10,MATCH(Exch_Rate!A9,Exch_regions1,0),MATCH(Exch_Rate!FN$1,exch_month13,0))</f>
        <v>10050</v>
      </c>
      <c r="FO9" s="43">
        <f>INDEX(exchange_rates11,MATCH(Exch_Rate!A9,Exch_regions1,0),MATCH(Exch_Rate!FO$1,exch_month14,0))</f>
        <v>9974</v>
      </c>
      <c r="FP9" s="43">
        <f>INDEX(exchange_rates12,MATCH(Exch_Rate!A9,Exch_regions1,0),MATCH(Exch_Rate!FP$1,exch_month15,0))</f>
        <v>10000</v>
      </c>
      <c r="FQ9" s="43">
        <f>INDEX(exchange_rates13,MATCH(Exch_Rate!A9,Exch_regions1,0),MATCH(Exch_Rate!FQ$1,exch_month16,0))</f>
        <v>10375</v>
      </c>
    </row>
    <row r="10" spans="1:173" x14ac:dyDescent="0.25">
      <c r="A10" s="14" t="s">
        <v>7</v>
      </c>
      <c r="B10" s="27">
        <f t="shared" si="0"/>
        <v>5600</v>
      </c>
      <c r="C10" s="27">
        <f t="shared" si="0"/>
        <v>5462.5</v>
      </c>
      <c r="D10" s="27">
        <f t="shared" si="0"/>
        <v>5212.5</v>
      </c>
      <c r="E10" s="27">
        <f t="shared" si="0"/>
        <v>6062.5</v>
      </c>
      <c r="F10" s="27">
        <f t="shared" si="0"/>
        <v>6194</v>
      </c>
      <c r="G10" s="27">
        <f t="shared" si="0"/>
        <v>5950</v>
      </c>
      <c r="H10" s="27">
        <f t="shared" si="0"/>
        <v>5837.5</v>
      </c>
      <c r="I10" s="27">
        <f t="shared" si="0"/>
        <v>5750</v>
      </c>
      <c r="J10" s="27">
        <f t="shared" si="0"/>
        <v>5662.5</v>
      </c>
      <c r="K10" s="27">
        <f t="shared" si="0"/>
        <v>5325</v>
      </c>
      <c r="L10" s="27">
        <f t="shared" si="1"/>
        <v>5719</v>
      </c>
      <c r="M10" s="27">
        <f t="shared" si="1"/>
        <v>5877.5</v>
      </c>
      <c r="N10" s="27">
        <f t="shared" si="1"/>
        <v>5962.5</v>
      </c>
      <c r="O10" s="27">
        <f t="shared" si="1"/>
        <v>6037</v>
      </c>
      <c r="P10" s="27">
        <f t="shared" si="1"/>
        <v>6234</v>
      </c>
      <c r="Q10" s="27">
        <f t="shared" si="1"/>
        <v>6500</v>
      </c>
      <c r="R10" s="27">
        <f t="shared" si="1"/>
        <v>6644</v>
      </c>
      <c r="S10" s="27">
        <f t="shared" si="1"/>
        <v>6687.5</v>
      </c>
      <c r="T10" s="27">
        <f t="shared" si="1"/>
        <v>6562.5</v>
      </c>
      <c r="U10" s="27">
        <f t="shared" si="1"/>
        <v>6587.5</v>
      </c>
      <c r="V10" s="27">
        <f t="shared" si="2"/>
        <v>6325</v>
      </c>
      <c r="W10" s="27">
        <f t="shared" si="2"/>
        <v>6320</v>
      </c>
      <c r="X10" s="27">
        <f t="shared" si="2"/>
        <v>6575</v>
      </c>
      <c r="Y10" s="27">
        <f t="shared" si="2"/>
        <v>6612.5</v>
      </c>
      <c r="Z10" s="27">
        <f t="shared" si="2"/>
        <v>6675</v>
      </c>
      <c r="AA10" s="27">
        <f t="shared" si="2"/>
        <v>6706.5</v>
      </c>
      <c r="AB10" s="27">
        <f t="shared" si="2"/>
        <v>6900</v>
      </c>
      <c r="AC10" s="27">
        <f t="shared" si="2"/>
        <v>6962.5</v>
      </c>
      <c r="AD10" s="27">
        <f t="shared" si="2"/>
        <v>6862.5</v>
      </c>
      <c r="AE10" s="27">
        <f t="shared" si="2"/>
        <v>6875</v>
      </c>
      <c r="AF10" s="27">
        <f t="shared" si="3"/>
        <v>6820</v>
      </c>
      <c r="AG10" s="27">
        <f t="shared" si="3"/>
        <v>6762.5</v>
      </c>
      <c r="AH10" s="27">
        <f t="shared" si="3"/>
        <v>6602.5</v>
      </c>
      <c r="AI10" s="27">
        <f t="shared" si="3"/>
        <v>6537.5</v>
      </c>
      <c r="AJ10" s="27">
        <f t="shared" si="3"/>
        <v>6575</v>
      </c>
      <c r="AK10" s="27">
        <f t="shared" si="3"/>
        <v>6660</v>
      </c>
      <c r="AL10" s="27">
        <f t="shared" si="3"/>
        <v>6850</v>
      </c>
      <c r="AM10" s="27">
        <f t="shared" si="3"/>
        <v>6787.5</v>
      </c>
      <c r="AN10" s="27">
        <f t="shared" si="3"/>
        <v>6900</v>
      </c>
      <c r="AO10" s="27">
        <f t="shared" si="3"/>
        <v>6900</v>
      </c>
      <c r="AP10" s="27">
        <f t="shared" si="4"/>
        <v>6900</v>
      </c>
      <c r="AQ10" s="27">
        <f t="shared" si="4"/>
        <v>6900</v>
      </c>
      <c r="AR10" s="27">
        <f t="shared" si="4"/>
        <v>6900</v>
      </c>
      <c r="AS10" s="27">
        <f t="shared" si="4"/>
        <v>6900</v>
      </c>
      <c r="AT10" s="27">
        <f t="shared" si="4"/>
        <v>6900</v>
      </c>
      <c r="AU10" s="27">
        <f t="shared" si="4"/>
        <v>6937.5</v>
      </c>
      <c r="AV10" s="27">
        <f t="shared" si="4"/>
        <v>7050</v>
      </c>
      <c r="AW10" s="27">
        <f t="shared" si="4"/>
        <v>7010</v>
      </c>
      <c r="AX10" s="27">
        <f t="shared" si="4"/>
        <v>7012.5</v>
      </c>
      <c r="AY10" s="27">
        <f t="shared" si="4"/>
        <v>7100</v>
      </c>
      <c r="AZ10" s="27">
        <f t="shared" si="5"/>
        <v>7050</v>
      </c>
      <c r="BA10" s="27">
        <f t="shared" si="5"/>
        <v>7250</v>
      </c>
      <c r="BB10" s="27">
        <f t="shared" si="5"/>
        <v>7237.5</v>
      </c>
      <c r="BC10" s="27">
        <f t="shared" si="5"/>
        <v>7500</v>
      </c>
      <c r="BD10" s="27">
        <f t="shared" si="5"/>
        <v>7312.5</v>
      </c>
      <c r="BE10" s="27">
        <f t="shared" si="5"/>
        <v>7300</v>
      </c>
      <c r="BF10" s="27">
        <f t="shared" si="5"/>
        <v>7500</v>
      </c>
      <c r="BG10" s="27">
        <f t="shared" si="5"/>
        <v>7500</v>
      </c>
      <c r="BH10" s="27">
        <f t="shared" si="5"/>
        <v>7712.5</v>
      </c>
      <c r="BI10" s="27">
        <f t="shared" si="5"/>
        <v>7700</v>
      </c>
      <c r="BJ10" s="27">
        <f t="shared" si="6"/>
        <v>7012.5</v>
      </c>
      <c r="BK10" s="27">
        <f t="shared" si="6"/>
        <v>6900</v>
      </c>
      <c r="BL10" s="27">
        <f t="shared" si="6"/>
        <v>7175</v>
      </c>
      <c r="BM10" s="27">
        <f t="shared" si="6"/>
        <v>7125</v>
      </c>
      <c r="BN10" s="27">
        <f t="shared" si="6"/>
        <v>7325</v>
      </c>
      <c r="BO10" s="27">
        <f t="shared" si="6"/>
        <v>7412.5</v>
      </c>
      <c r="BP10" s="27">
        <f t="shared" si="6"/>
        <v>7450</v>
      </c>
      <c r="BQ10" s="27">
        <f t="shared" si="6"/>
        <v>7500</v>
      </c>
      <c r="BR10" s="27">
        <f t="shared" si="6"/>
        <v>7500</v>
      </c>
      <c r="BS10" s="27">
        <f t="shared" si="6"/>
        <v>7575</v>
      </c>
      <c r="BT10" s="27">
        <f t="shared" si="7"/>
        <v>7575</v>
      </c>
      <c r="BU10" s="27">
        <f t="shared" si="7"/>
        <v>7887.5</v>
      </c>
      <c r="BV10" s="27">
        <f t="shared" si="7"/>
        <v>7637.5</v>
      </c>
      <c r="BW10" s="27">
        <f t="shared" si="7"/>
        <v>7125</v>
      </c>
      <c r="BX10" s="27">
        <f t="shared" si="7"/>
        <v>8275</v>
      </c>
      <c r="BY10" s="27">
        <f t="shared" si="7"/>
        <v>8575</v>
      </c>
      <c r="BZ10" s="27">
        <f t="shared" si="7"/>
        <v>8740</v>
      </c>
      <c r="CA10" s="27">
        <f t="shared" si="7"/>
        <v>8925</v>
      </c>
      <c r="CB10" s="27">
        <f t="shared" si="7"/>
        <v>9550</v>
      </c>
      <c r="CC10" s="27">
        <f t="shared" si="7"/>
        <v>9550</v>
      </c>
      <c r="CD10" s="27">
        <f t="shared" si="8"/>
        <v>9780</v>
      </c>
      <c r="CE10" s="27">
        <f t="shared" si="8"/>
        <v>9980</v>
      </c>
      <c r="CF10" s="27">
        <f t="shared" si="8"/>
        <v>10000</v>
      </c>
      <c r="CG10" s="27">
        <f t="shared" si="8"/>
        <v>10025</v>
      </c>
      <c r="CH10" s="27">
        <f t="shared" si="8"/>
        <v>10000</v>
      </c>
      <c r="CI10" s="27">
        <f t="shared" si="8"/>
        <v>10000</v>
      </c>
      <c r="CJ10" s="27">
        <f t="shared" si="8"/>
        <v>10475</v>
      </c>
      <c r="CK10" s="27">
        <f t="shared" si="8"/>
        <v>10400</v>
      </c>
      <c r="CL10" s="27">
        <f t="shared" si="8"/>
        <v>9819</v>
      </c>
      <c r="CM10" s="27">
        <f t="shared" si="8"/>
        <v>9937.5</v>
      </c>
      <c r="CN10" s="27">
        <f t="shared" si="9"/>
        <v>10030</v>
      </c>
      <c r="CO10" s="27">
        <f t="shared" si="9"/>
        <v>9912.5</v>
      </c>
      <c r="CP10" s="27">
        <f t="shared" si="9"/>
        <v>9862.5</v>
      </c>
      <c r="CQ10" s="27">
        <f t="shared" si="9"/>
        <v>9935</v>
      </c>
      <c r="CR10" s="27">
        <f t="shared" si="9"/>
        <v>9919</v>
      </c>
      <c r="CS10" s="27">
        <f t="shared" si="9"/>
        <v>9650</v>
      </c>
      <c r="CT10" s="27">
        <f t="shared" si="9"/>
        <v>9850</v>
      </c>
      <c r="CU10" s="27">
        <f t="shared" si="9"/>
        <v>9850</v>
      </c>
      <c r="CV10" s="27">
        <f t="shared" si="9"/>
        <v>9325</v>
      </c>
      <c r="CW10" s="27">
        <f t="shared" si="9"/>
        <v>8800</v>
      </c>
      <c r="CX10" s="27">
        <f t="shared" si="9"/>
        <v>8275</v>
      </c>
      <c r="CY10" s="27">
        <f t="shared" si="9"/>
        <v>8344</v>
      </c>
      <c r="CZ10" s="27">
        <f t="shared" si="9"/>
        <v>8345</v>
      </c>
      <c r="DA10" s="27">
        <f t="shared" si="9"/>
        <v>8440</v>
      </c>
      <c r="DB10" s="27">
        <f t="shared" si="9"/>
        <v>8400</v>
      </c>
      <c r="DC10" s="27">
        <f t="shared" si="9"/>
        <v>8350</v>
      </c>
      <c r="DD10" s="27">
        <f t="shared" si="9"/>
        <v>8338</v>
      </c>
      <c r="DE10" s="27">
        <f t="shared" si="9"/>
        <v>8406</v>
      </c>
      <c r="DF10" s="27">
        <f t="shared" si="9"/>
        <v>8487.5</v>
      </c>
      <c r="DG10" s="27">
        <f t="shared" si="9"/>
        <v>8500</v>
      </c>
      <c r="DH10" s="27">
        <f t="shared" si="9"/>
        <v>8437.5</v>
      </c>
      <c r="DI10" s="27">
        <f t="shared" si="10"/>
        <v>8462.5</v>
      </c>
      <c r="DJ10" s="27">
        <f t="shared" si="10"/>
        <v>8441.5</v>
      </c>
      <c r="DK10" s="27">
        <f t="shared" si="10"/>
        <v>8505</v>
      </c>
      <c r="DL10" s="27">
        <f t="shared" si="10"/>
        <v>8519</v>
      </c>
      <c r="DM10" s="27">
        <f t="shared" si="10"/>
        <v>8550</v>
      </c>
      <c r="DN10" s="27">
        <f t="shared" si="10"/>
        <v>8600</v>
      </c>
      <c r="DO10" s="27">
        <f t="shared" si="10"/>
        <v>8608.5</v>
      </c>
      <c r="DP10" s="27">
        <f t="shared" si="10"/>
        <v>8550</v>
      </c>
      <c r="DQ10" s="27">
        <f t="shared" si="10"/>
        <v>8562.5</v>
      </c>
      <c r="DR10" s="27">
        <f t="shared" si="10"/>
        <v>8550</v>
      </c>
      <c r="DS10" s="27">
        <f t="shared" si="10"/>
        <v>8521.5</v>
      </c>
      <c r="DT10" s="27">
        <f t="shared" si="10"/>
        <v>8526</v>
      </c>
      <c r="DU10" s="27">
        <f t="shared" si="10"/>
        <v>8500</v>
      </c>
      <c r="DV10" s="27">
        <f t="shared" si="10"/>
        <v>8505</v>
      </c>
      <c r="DW10" s="27">
        <f t="shared" si="10"/>
        <v>8512.5</v>
      </c>
      <c r="DX10" s="27">
        <f t="shared" si="10"/>
        <v>8550</v>
      </c>
      <c r="DY10" s="27">
        <f t="shared" si="10"/>
        <v>8550</v>
      </c>
      <c r="DZ10" s="27">
        <f t="shared" si="10"/>
        <v>8537.5</v>
      </c>
      <c r="EA10" s="27">
        <f t="shared" si="12"/>
        <v>8550</v>
      </c>
      <c r="EB10" s="27">
        <f t="shared" si="12"/>
        <v>8560</v>
      </c>
      <c r="EC10" s="27">
        <f t="shared" si="12"/>
        <v>8587</v>
      </c>
      <c r="ED10" s="27">
        <f t="shared" si="12"/>
        <v>8600</v>
      </c>
      <c r="EE10" s="27">
        <f t="shared" si="12"/>
        <v>8562.5</v>
      </c>
      <c r="EF10" s="27">
        <f t="shared" si="12"/>
        <v>8550</v>
      </c>
      <c r="EG10" s="27">
        <f t="shared" si="12"/>
        <v>8587.5</v>
      </c>
      <c r="EH10" s="27">
        <f t="shared" si="12"/>
        <v>8520</v>
      </c>
      <c r="EI10" s="27">
        <f t="shared" si="12"/>
        <v>8587.5</v>
      </c>
      <c r="EJ10" s="27">
        <f t="shared" si="12"/>
        <v>8612.5</v>
      </c>
      <c r="EK10" s="27">
        <f t="shared" si="12"/>
        <v>8500</v>
      </c>
      <c r="EL10" s="27">
        <f t="shared" si="12"/>
        <v>8600</v>
      </c>
      <c r="EM10" s="27">
        <f t="shared" si="12"/>
        <v>8600</v>
      </c>
      <c r="EN10" s="27">
        <f t="shared" si="12"/>
        <v>8500</v>
      </c>
      <c r="EO10" s="27">
        <f t="shared" si="12"/>
        <v>8587.5</v>
      </c>
      <c r="EP10" s="27">
        <f t="shared" si="12"/>
        <v>8600</v>
      </c>
      <c r="EQ10" s="27">
        <f t="shared" si="12"/>
        <v>8600</v>
      </c>
      <c r="ER10" s="27">
        <f t="shared" si="12"/>
        <v>8750</v>
      </c>
      <c r="ES10" s="27">
        <f t="shared" si="13"/>
        <v>8600</v>
      </c>
      <c r="ET10" s="27">
        <f t="shared" si="13"/>
        <v>8820</v>
      </c>
      <c r="EU10" s="27">
        <f t="shared" si="13"/>
        <v>8731</v>
      </c>
      <c r="EV10" s="27">
        <f t="shared" si="13"/>
        <v>8662</v>
      </c>
      <c r="EW10" s="27">
        <f t="shared" si="13"/>
        <v>8675</v>
      </c>
      <c r="EX10" s="27">
        <f t="shared" si="13"/>
        <v>8700</v>
      </c>
      <c r="EY10" s="27">
        <f t="shared" si="13"/>
        <v>8350</v>
      </c>
      <c r="EZ10" s="27">
        <f t="shared" si="13"/>
        <v>8850</v>
      </c>
      <c r="FA10" s="27">
        <f t="shared" si="13"/>
        <v>8850</v>
      </c>
      <c r="FB10" s="27">
        <f t="shared" si="13"/>
        <v>8700</v>
      </c>
      <c r="FC10" s="27">
        <f t="shared" si="13"/>
        <v>8700</v>
      </c>
      <c r="FD10" s="27">
        <f t="shared" si="11"/>
        <v>8775</v>
      </c>
      <c r="FE10" s="27">
        <f>INDEX(Exch_Rate_Data1,MATCH(Exch_Rate!A10,Exch_regions1,0),MATCH(Exch_Rate!FE$1,exch_month4,0))</f>
        <v>8890</v>
      </c>
      <c r="FF10" s="31">
        <f>INDEX(exch_Rate_Data2,MATCH(Exch_Rate!A10,Exch_regions1,0),MATCH(Exch_Rate!FF$1,exch_month5,0))</f>
        <v>8937</v>
      </c>
      <c r="FG10" s="31">
        <f>INDEX(exch_Rate_Data3,MATCH(Exch_Rate!A10,Exch_regions1,0),MATCH(Exch_Rate!FG$1,exch_month6,0))</f>
        <v>8932</v>
      </c>
      <c r="FH10" s="31">
        <f>INDEX(Exchange_rate4,MATCH(Exch_Rate!A10,Exch_regions1,0),MATCH(Exch_Rate!FH$1,exch_month7,0))</f>
        <v>8950</v>
      </c>
      <c r="FI10" s="31">
        <f>INDEX(Exchange_rate5,MATCH(Exch_Rate!A10,Exch_regions1,0),MATCH(Exch_Rate!FI$1,exch_month8,0))</f>
        <v>9400</v>
      </c>
      <c r="FJ10" s="31">
        <f>INDEX(Exchange_rate6,MATCH(Exch_Rate!A10,Exch_regions1,0),MATCH(Exch_Rate!FJ$1,exch_month9,0))</f>
        <v>9830</v>
      </c>
      <c r="FK10" s="43">
        <f>INDEX(Exchange_rate7,MATCH(Exch_Rate!A10,Exch_regions1,0),MATCH(Exch_Rate!FK$1,exch_month10,0))</f>
        <v>10012.5</v>
      </c>
      <c r="FL10" s="43">
        <f>INDEX(exchange_rates8,MATCH(Exch_Rate!A10,Exch_regions1,0),MATCH(Exch_Rate!FL$1,exch_month11,0))</f>
        <v>10000</v>
      </c>
      <c r="FM10" s="43">
        <f>INDEX(exchange_rates9,MATCH(Exch_Rate!A10,Exch_regions1,0),MATCH(Exch_Rate!FM$1,exch_month12,0))</f>
        <v>9950</v>
      </c>
      <c r="FN10" s="43">
        <f>INDEX(exchange_rates10,MATCH(Exch_Rate!A10,Exch_regions1,0),MATCH(Exch_Rate!FN$1,exch_month13,0))</f>
        <v>9800</v>
      </c>
      <c r="FO10" s="43">
        <f>INDEX(exchange_rates11,MATCH(Exch_Rate!A10,Exch_regions1,0),MATCH(Exch_Rate!FO$1,exch_month14,0))</f>
        <v>9755.5</v>
      </c>
      <c r="FP10" s="43">
        <f>INDEX(exchange_rates12,MATCH(Exch_Rate!A10,Exch_regions1,0),MATCH(Exch_Rate!FP$1,exch_month15,0))</f>
        <v>10215</v>
      </c>
      <c r="FQ10" s="43">
        <f>INDEX(exchange_rates13,MATCH(Exch_Rate!A10,Exch_regions1,0),MATCH(Exch_Rate!FQ$1,exch_month16,0))</f>
        <v>10000</v>
      </c>
    </row>
    <row r="11" spans="1:173" x14ac:dyDescent="0.25">
      <c r="A11" s="14" t="s">
        <v>8</v>
      </c>
      <c r="B11" s="27">
        <f t="shared" si="0"/>
        <v>30225</v>
      </c>
      <c r="C11" s="27">
        <f t="shared" si="0"/>
        <v>30011.5</v>
      </c>
      <c r="D11" s="27">
        <f t="shared" si="0"/>
        <v>30537.5</v>
      </c>
      <c r="E11" s="27">
        <f t="shared" si="0"/>
        <v>31300</v>
      </c>
      <c r="F11" s="27">
        <f t="shared" si="0"/>
        <v>32550</v>
      </c>
      <c r="G11" s="27">
        <f t="shared" si="0"/>
        <v>32662.5</v>
      </c>
      <c r="H11" s="27">
        <f t="shared" si="0"/>
        <v>31312.5</v>
      </c>
      <c r="I11" s="27">
        <f t="shared" si="0"/>
        <v>30180</v>
      </c>
      <c r="J11" s="27">
        <f t="shared" si="0"/>
        <v>30000</v>
      </c>
      <c r="K11" s="27">
        <f t="shared" si="0"/>
        <v>28187.5</v>
      </c>
      <c r="L11" s="27">
        <f t="shared" si="1"/>
        <v>25062.5</v>
      </c>
      <c r="M11" s="27">
        <f t="shared" si="1"/>
        <v>25625</v>
      </c>
      <c r="N11" s="27">
        <f t="shared" si="1"/>
        <v>25937.5</v>
      </c>
      <c r="O11" s="27">
        <f t="shared" si="1"/>
        <v>25650</v>
      </c>
      <c r="P11" s="27">
        <f t="shared" si="1"/>
        <v>23975</v>
      </c>
      <c r="Q11" s="27">
        <f t="shared" si="1"/>
        <v>23762.5</v>
      </c>
      <c r="R11" s="27">
        <f t="shared" si="1"/>
        <v>23350</v>
      </c>
      <c r="S11" s="27">
        <f t="shared" si="1"/>
        <v>23475</v>
      </c>
      <c r="T11" s="27">
        <f t="shared" si="1"/>
        <v>22450</v>
      </c>
      <c r="U11" s="27">
        <f t="shared" si="1"/>
        <v>22600</v>
      </c>
      <c r="V11" s="27">
        <f t="shared" si="2"/>
        <v>22269</v>
      </c>
      <c r="W11" s="27">
        <f t="shared" si="2"/>
        <v>22170</v>
      </c>
      <c r="X11" s="27">
        <f t="shared" si="2"/>
        <v>22487.5</v>
      </c>
      <c r="Y11" s="27">
        <f t="shared" si="2"/>
        <v>22550</v>
      </c>
      <c r="Z11" s="27">
        <f t="shared" si="2"/>
        <v>22600</v>
      </c>
      <c r="AA11" s="27">
        <f t="shared" si="2"/>
        <v>21000</v>
      </c>
      <c r="AB11" s="27">
        <f t="shared" si="2"/>
        <v>21275</v>
      </c>
      <c r="AC11" s="27">
        <f t="shared" si="2"/>
        <v>21437.5</v>
      </c>
      <c r="AD11" s="27">
        <f t="shared" si="2"/>
        <v>22000</v>
      </c>
      <c r="AE11" s="27">
        <f t="shared" si="2"/>
        <v>23437.5</v>
      </c>
      <c r="AF11" s="27">
        <f t="shared" si="3"/>
        <v>25250</v>
      </c>
      <c r="AG11" s="27">
        <f t="shared" si="3"/>
        <v>22500</v>
      </c>
      <c r="AH11" s="27">
        <f t="shared" si="3"/>
        <v>20525</v>
      </c>
      <c r="AI11" s="27">
        <f t="shared" si="3"/>
        <v>21000</v>
      </c>
      <c r="AJ11" s="27">
        <f t="shared" si="3"/>
        <v>20412.5</v>
      </c>
      <c r="AK11" s="27">
        <f t="shared" si="3"/>
        <v>20750</v>
      </c>
      <c r="AL11" s="27">
        <f t="shared" si="3"/>
        <v>20425</v>
      </c>
      <c r="AM11" s="27">
        <f t="shared" si="3"/>
        <v>19750</v>
      </c>
      <c r="AN11" s="27">
        <f t="shared" si="3"/>
        <v>20125</v>
      </c>
      <c r="AO11" s="27">
        <f t="shared" si="3"/>
        <v>19875</v>
      </c>
      <c r="AP11" s="27">
        <f t="shared" si="4"/>
        <v>20375</v>
      </c>
      <c r="AQ11" s="27">
        <f t="shared" si="4"/>
        <v>20000</v>
      </c>
      <c r="AR11" s="27">
        <f t="shared" si="4"/>
        <v>20000</v>
      </c>
      <c r="AS11" s="27">
        <f t="shared" si="4"/>
        <v>20125</v>
      </c>
      <c r="AT11" s="27">
        <f t="shared" si="4"/>
        <v>21200</v>
      </c>
      <c r="AU11" s="27">
        <f t="shared" si="4"/>
        <v>21187.5</v>
      </c>
      <c r="AV11" s="27">
        <f t="shared" si="4"/>
        <v>21250</v>
      </c>
      <c r="AW11" s="27">
        <f t="shared" si="4"/>
        <v>21050</v>
      </c>
      <c r="AX11" s="27">
        <f t="shared" si="4"/>
        <v>21550</v>
      </c>
      <c r="AY11" s="27">
        <f t="shared" si="4"/>
        <v>21750</v>
      </c>
      <c r="AZ11" s="27">
        <f t="shared" si="5"/>
        <v>21900</v>
      </c>
      <c r="BA11" s="27">
        <f t="shared" si="5"/>
        <v>22000</v>
      </c>
      <c r="BB11" s="27">
        <f t="shared" si="5"/>
        <v>21666.666666666668</v>
      </c>
      <c r="BC11" s="27">
        <f t="shared" si="5"/>
        <v>21333.333333333332</v>
      </c>
      <c r="BD11" s="27">
        <f t="shared" si="5"/>
        <v>21333.333333333332</v>
      </c>
      <c r="BE11" s="27">
        <f t="shared" si="5"/>
        <v>21066.666666666668</v>
      </c>
      <c r="BF11" s="27">
        <f t="shared" si="5"/>
        <v>21083.333333333332</v>
      </c>
      <c r="BG11" s="27">
        <f t="shared" si="5"/>
        <v>21333.333333333332</v>
      </c>
      <c r="BH11" s="27">
        <f t="shared" si="5"/>
        <v>21958.333333333332</v>
      </c>
      <c r="BI11" s="27">
        <f t="shared" si="5"/>
        <v>22000</v>
      </c>
      <c r="BJ11" s="27">
        <f t="shared" si="6"/>
        <v>22500</v>
      </c>
      <c r="BK11" s="27">
        <f t="shared" si="6"/>
        <v>22766.666666666668</v>
      </c>
      <c r="BL11" s="27">
        <f t="shared" si="6"/>
        <v>22750</v>
      </c>
      <c r="BM11" s="27">
        <f t="shared" si="6"/>
        <v>22500</v>
      </c>
      <c r="BN11" s="27">
        <f t="shared" si="6"/>
        <v>23666.666666666668</v>
      </c>
      <c r="BO11" s="27">
        <f t="shared" si="6"/>
        <v>23000</v>
      </c>
      <c r="BP11" s="27">
        <f t="shared" si="6"/>
        <v>23000</v>
      </c>
      <c r="BQ11" s="27">
        <f t="shared" si="6"/>
        <v>23333.333333333332</v>
      </c>
      <c r="BR11" s="27">
        <f t="shared" si="6"/>
        <v>23333.333333333332</v>
      </c>
      <c r="BS11" s="27">
        <f t="shared" si="6"/>
        <v>24046.666666666668</v>
      </c>
      <c r="BT11" s="27">
        <f t="shared" si="7"/>
        <v>24283.333333333332</v>
      </c>
      <c r="BU11" s="27">
        <f t="shared" si="7"/>
        <v>24333.333333333332</v>
      </c>
      <c r="BV11" s="27">
        <f t="shared" si="7"/>
        <v>25333.333333333332</v>
      </c>
      <c r="BW11" s="27">
        <f t="shared" si="7"/>
        <v>24750</v>
      </c>
      <c r="BX11" s="27">
        <f t="shared" si="7"/>
        <v>24666.666666666668</v>
      </c>
      <c r="BY11" s="27">
        <f t="shared" si="7"/>
        <v>24666.666666666668</v>
      </c>
      <c r="BZ11" s="27">
        <f t="shared" si="7"/>
        <v>24333.333333333332</v>
      </c>
      <c r="CA11" s="27">
        <f t="shared" si="7"/>
        <v>24333.333333333332</v>
      </c>
      <c r="CB11" s="27">
        <f t="shared" si="7"/>
        <v>22533.333333333332</v>
      </c>
      <c r="CC11" s="27">
        <f t="shared" si="7"/>
        <v>23333.333333333332</v>
      </c>
      <c r="CD11" s="27">
        <f t="shared" si="8"/>
        <v>23333.333333333332</v>
      </c>
      <c r="CE11" s="27">
        <f t="shared" si="8"/>
        <v>24400</v>
      </c>
      <c r="CF11" s="27">
        <f t="shared" si="8"/>
        <v>24333.333333333332</v>
      </c>
      <c r="CG11" s="27">
        <f t="shared" si="8"/>
        <v>23750</v>
      </c>
      <c r="CH11" s="27">
        <f t="shared" si="8"/>
        <v>24266.666666666668</v>
      </c>
      <c r="CI11" s="27">
        <f t="shared" si="8"/>
        <v>24666.666666666668</v>
      </c>
      <c r="CJ11" s="27">
        <f t="shared" si="8"/>
        <v>25000</v>
      </c>
      <c r="CK11" s="27">
        <f t="shared" si="8"/>
        <v>24733.333333333332</v>
      </c>
      <c r="CL11" s="27">
        <f t="shared" si="8"/>
        <v>24666.666666666668</v>
      </c>
      <c r="CM11" s="27">
        <f t="shared" si="8"/>
        <v>26500</v>
      </c>
      <c r="CN11" s="27">
        <f t="shared" si="9"/>
        <v>26600</v>
      </c>
      <c r="CO11" s="27">
        <f t="shared" si="9"/>
        <v>26250</v>
      </c>
      <c r="CP11" s="27">
        <f t="shared" si="9"/>
        <v>26000</v>
      </c>
      <c r="CQ11" s="27">
        <f t="shared" si="9"/>
        <v>26000</v>
      </c>
      <c r="CR11" s="27">
        <f t="shared" si="9"/>
        <v>26000</v>
      </c>
      <c r="CS11" s="27">
        <f t="shared" si="9"/>
        <v>26000</v>
      </c>
      <c r="CT11" s="27">
        <f t="shared" si="9"/>
        <v>26416.666666666668</v>
      </c>
      <c r="CU11" s="27">
        <f t="shared" si="9"/>
        <v>26666.666666666668</v>
      </c>
      <c r="CV11" s="27">
        <f t="shared" si="9"/>
        <v>26666.666666666668</v>
      </c>
      <c r="CW11" s="27">
        <f t="shared" si="9"/>
        <v>27000</v>
      </c>
      <c r="CX11" s="27">
        <f t="shared" si="9"/>
        <v>27000</v>
      </c>
      <c r="CY11" s="27">
        <f t="shared" si="9"/>
        <v>27666.666666666668</v>
      </c>
      <c r="CZ11" s="27">
        <f t="shared" si="9"/>
        <v>26666.666666666668</v>
      </c>
      <c r="DA11" s="27">
        <f t="shared" si="9"/>
        <v>27000</v>
      </c>
      <c r="DB11" s="27">
        <f t="shared" si="9"/>
        <v>27166.666666666668</v>
      </c>
      <c r="DC11" s="27">
        <f t="shared" si="9"/>
        <v>27166.666666666668</v>
      </c>
      <c r="DD11" s="27">
        <f t="shared" si="9"/>
        <v>27416.666666666668</v>
      </c>
      <c r="DE11" s="27">
        <f t="shared" si="9"/>
        <v>26500</v>
      </c>
      <c r="DF11" s="27">
        <f t="shared" si="9"/>
        <v>26833.333333333332</v>
      </c>
      <c r="DG11" s="27">
        <f t="shared" si="9"/>
        <v>26833.333333333332</v>
      </c>
      <c r="DH11" s="27">
        <f t="shared" ref="DH11:DM17" si="14">INDEX(Exch_Rate_Data,MATCH($A11,Exch_regions1,0),MATCH(DH$1,Exch_months1,0))</f>
        <v>26666.666666666668</v>
      </c>
      <c r="DI11" s="27">
        <f t="shared" si="14"/>
        <v>27333.333333333332</v>
      </c>
      <c r="DJ11" s="27">
        <f t="shared" si="14"/>
        <v>27000</v>
      </c>
      <c r="DK11" s="27">
        <f t="shared" si="14"/>
        <v>26866.666666666668</v>
      </c>
      <c r="DL11" s="27">
        <f t="shared" si="14"/>
        <v>26900</v>
      </c>
      <c r="DM11" s="27">
        <f t="shared" si="14"/>
        <v>27000</v>
      </c>
      <c r="DN11" s="27">
        <f t="shared" si="10"/>
        <v>27016.666666666668</v>
      </c>
      <c r="DO11" s="27">
        <f t="shared" si="10"/>
        <v>28425</v>
      </c>
      <c r="DP11" s="27">
        <f t="shared" si="10"/>
        <v>28675</v>
      </c>
      <c r="DQ11" s="27">
        <f t="shared" si="10"/>
        <v>30416.666666666668</v>
      </c>
      <c r="DR11" s="27">
        <f t="shared" si="10"/>
        <v>29083.333333333332</v>
      </c>
      <c r="DS11" s="27">
        <f t="shared" si="10"/>
        <v>30333.333333333332</v>
      </c>
      <c r="DT11" s="27">
        <f t="shared" si="10"/>
        <v>30333.333333333332</v>
      </c>
      <c r="DU11" s="27">
        <f t="shared" si="10"/>
        <v>30000</v>
      </c>
      <c r="DV11" s="27">
        <f t="shared" si="10"/>
        <v>30400</v>
      </c>
      <c r="DW11" s="27">
        <f t="shared" si="10"/>
        <v>30083.333333333332</v>
      </c>
      <c r="DX11" s="27">
        <f t="shared" si="10"/>
        <v>30083.333333333332</v>
      </c>
      <c r="DY11" s="27">
        <f t="shared" si="10"/>
        <v>29666.666666666668</v>
      </c>
      <c r="DZ11" s="27">
        <f t="shared" si="10"/>
        <v>30000</v>
      </c>
      <c r="EA11" s="27">
        <f t="shared" si="12"/>
        <v>30333.333333333332</v>
      </c>
      <c r="EB11" s="27">
        <f t="shared" si="12"/>
        <v>30533.333333333332</v>
      </c>
      <c r="EC11" s="27">
        <f t="shared" si="12"/>
        <v>30666</v>
      </c>
      <c r="ED11" s="27">
        <f t="shared" si="12"/>
        <v>30666.666666666668</v>
      </c>
      <c r="EE11" s="27">
        <f t="shared" si="12"/>
        <v>30333.333333333332</v>
      </c>
      <c r="EF11" s="27">
        <f t="shared" si="12"/>
        <v>30333.333333333332</v>
      </c>
      <c r="EG11" s="27">
        <f t="shared" si="12"/>
        <v>30333.333333333332</v>
      </c>
      <c r="EH11" s="27">
        <f t="shared" si="12"/>
        <v>30333.333333333332</v>
      </c>
      <c r="EI11" s="27">
        <f t="shared" si="12"/>
        <v>30333.333333333332</v>
      </c>
      <c r="EJ11" s="27">
        <f t="shared" si="12"/>
        <v>30333.333333333332</v>
      </c>
      <c r="EK11" s="27">
        <f t="shared" si="12"/>
        <v>30333.333333333332</v>
      </c>
      <c r="EL11" s="27">
        <f t="shared" si="12"/>
        <v>30333.333333333332</v>
      </c>
      <c r="EM11" s="27">
        <f t="shared" si="12"/>
        <v>30333.333333333332</v>
      </c>
      <c r="EN11" s="27">
        <f t="shared" si="12"/>
        <v>30333.333333333332</v>
      </c>
      <c r="EO11" s="27">
        <f t="shared" si="12"/>
        <v>30333.333333333332</v>
      </c>
      <c r="EP11" s="27">
        <f t="shared" si="12"/>
        <v>30333</v>
      </c>
      <c r="EQ11" s="27">
        <f t="shared" si="12"/>
        <v>30333</v>
      </c>
      <c r="ER11" s="27">
        <f t="shared" si="12"/>
        <v>30333</v>
      </c>
      <c r="ES11" s="27">
        <f t="shared" si="13"/>
        <v>30333</v>
      </c>
      <c r="ET11" s="27">
        <f t="shared" si="13"/>
        <v>30333</v>
      </c>
      <c r="EU11" s="27">
        <f t="shared" si="13"/>
        <v>30333</v>
      </c>
      <c r="EV11" s="27">
        <f t="shared" si="13"/>
        <v>30333</v>
      </c>
      <c r="EW11" s="27">
        <f t="shared" si="13"/>
        <v>30333</v>
      </c>
      <c r="EX11" s="27">
        <f t="shared" si="13"/>
        <v>30333</v>
      </c>
      <c r="EY11" s="27">
        <f t="shared" si="13"/>
        <v>30333</v>
      </c>
      <c r="EZ11" s="27">
        <f t="shared" si="13"/>
        <v>30333</v>
      </c>
      <c r="FA11" s="27">
        <f t="shared" si="13"/>
        <v>27000</v>
      </c>
      <c r="FB11" s="27">
        <f t="shared" si="13"/>
        <v>27000</v>
      </c>
      <c r="FC11" s="27">
        <f t="shared" si="13"/>
        <v>27333</v>
      </c>
      <c r="FD11" s="27">
        <f t="shared" si="11"/>
        <v>27333</v>
      </c>
      <c r="FE11" s="27">
        <f>INDEX(Exch_Rate_Data1,MATCH(Exch_Rate!A11,Exch_regions1,0),MATCH(Exch_Rate!FE$1,exch_month4,0))</f>
        <v>27000</v>
      </c>
      <c r="FF11" s="31">
        <f>INDEX(exch_Rate_Data2,MATCH(Exch_Rate!A11,Exch_regions1,0),MATCH(Exch_Rate!FF$1,exch_month5,0))</f>
        <v>27166</v>
      </c>
      <c r="FG11" s="31">
        <f>INDEX(exch_Rate_Data3,MATCH(Exch_Rate!A11,Exch_regions1,0),MATCH(Exch_Rate!FG$1,exch_month6,0))</f>
        <v>27333</v>
      </c>
      <c r="FH11" s="31">
        <f>INDEX(Exchange_rate4,MATCH(Exch_Rate!A11,Exch_regions1,0),MATCH(Exch_Rate!FH$1,exch_month7,0))</f>
        <v>27466.666666666668</v>
      </c>
      <c r="FI11" s="31">
        <f>INDEX(Exchange_rate5,MATCH(Exch_Rate!A11,Exch_regions1,0),MATCH(Exch_Rate!FI$1,exch_month8,0))</f>
        <v>27666.666666666668</v>
      </c>
      <c r="FJ11" s="31">
        <f>INDEX(Exchange_rate6,MATCH(Exch_Rate!A11,Exch_regions1,0),MATCH(Exch_Rate!FJ$1,exch_month9,0))</f>
        <v>27667</v>
      </c>
      <c r="FK11" s="43">
        <f>INDEX(Exchange_rate7,MATCH(Exch_Rate!A11,Exch_regions1,0),MATCH(Exch_Rate!FK$1,exch_month10,0))</f>
        <v>27500</v>
      </c>
      <c r="FL11" s="43">
        <f>INDEX(exchange_rates8,MATCH(Exch_Rate!A11,Exch_regions1,0),MATCH(Exch_Rate!FL$1,exch_month11,0))</f>
        <v>27666.666666666668</v>
      </c>
      <c r="FM11" s="43">
        <f>INDEX(exchange_rates9,MATCH(Exch_Rate!A11,Exch_regions1,0),MATCH(Exch_Rate!FM$1,exch_month12,0))</f>
        <v>27833.333333333332</v>
      </c>
      <c r="FN11" s="43">
        <f>INDEX(exchange_rates10,MATCH(Exch_Rate!A11,Exch_regions1,0),MATCH(Exch_Rate!FN$1,exch_month13,0))</f>
        <v>27833.333333333332</v>
      </c>
      <c r="FO11" s="43">
        <f>INDEX(exchange_rates11,MATCH(Exch_Rate!A11,Exch_regions1,0),MATCH(Exch_Rate!FO$1,exch_month14,0))</f>
        <v>27833.333333333332</v>
      </c>
      <c r="FP11" s="43">
        <f>INDEX(exchange_rates12,MATCH(Exch_Rate!A11,Exch_regions1,0),MATCH(Exch_Rate!FP$1,exch_month15,0))</f>
        <v>28000</v>
      </c>
      <c r="FQ11" s="43">
        <f>INDEX(exchange_rates13,MATCH(Exch_Rate!A11,Exch_regions1,0),MATCH(Exch_Rate!FQ$1,exch_month16,0))</f>
        <v>28000</v>
      </c>
    </row>
    <row r="12" spans="1:173" x14ac:dyDescent="0.25">
      <c r="A12" s="14" t="s">
        <v>9</v>
      </c>
      <c r="B12" s="27">
        <f t="shared" ref="B12:K19" si="15">INDEX(Exch_Rate_Data,MATCH($A12,Exch_regions1,0),MATCH(B$1,Exch_months1,0))</f>
        <v>30250</v>
      </c>
      <c r="C12" s="27">
        <f t="shared" si="15"/>
        <v>29833.333333333332</v>
      </c>
      <c r="D12" s="27">
        <f t="shared" si="15"/>
        <v>30283.333333333332</v>
      </c>
      <c r="E12" s="27">
        <f t="shared" si="15"/>
        <v>31375</v>
      </c>
      <c r="F12" s="27">
        <f t="shared" si="15"/>
        <v>32191.666666666668</v>
      </c>
      <c r="G12" s="27">
        <f t="shared" si="15"/>
        <v>32541.666666666668</v>
      </c>
      <c r="H12" s="27">
        <f t="shared" si="15"/>
        <v>31383.333333333332</v>
      </c>
      <c r="I12" s="27">
        <f t="shared" si="15"/>
        <v>30220</v>
      </c>
      <c r="J12" s="27">
        <f t="shared" si="15"/>
        <v>30066.666666666668</v>
      </c>
      <c r="K12" s="27">
        <f t="shared" si="15"/>
        <v>28708.333333333332</v>
      </c>
      <c r="L12" s="27">
        <f t="shared" ref="L12:U19" si="16">INDEX(Exch_Rate_Data,MATCH($A12,Exch_regions1,0),MATCH(L$1,Exch_months1,0))</f>
        <v>24208.333333333332</v>
      </c>
      <c r="M12" s="27">
        <f t="shared" si="16"/>
        <v>25241.666666666668</v>
      </c>
      <c r="N12" s="27">
        <f t="shared" si="16"/>
        <v>24816.666666666668</v>
      </c>
      <c r="O12" s="27">
        <f t="shared" si="16"/>
        <v>24416.666666666668</v>
      </c>
      <c r="P12" s="27">
        <f t="shared" si="16"/>
        <v>22041.666666666668</v>
      </c>
      <c r="Q12" s="27">
        <f t="shared" si="16"/>
        <v>22166.666666666668</v>
      </c>
      <c r="R12" s="27">
        <f t="shared" si="16"/>
        <v>22075</v>
      </c>
      <c r="S12" s="27">
        <f t="shared" si="16"/>
        <v>22233.333333333332</v>
      </c>
      <c r="T12" s="27">
        <f t="shared" si="16"/>
        <v>22250</v>
      </c>
      <c r="U12" s="27">
        <f t="shared" si="16"/>
        <v>22241.666666666668</v>
      </c>
      <c r="V12" s="27">
        <f t="shared" ref="V12:AE19" si="17">INDEX(Exch_Rate_Data,MATCH($A12,Exch_regions1,0),MATCH(V$1,Exch_months1,0))</f>
        <v>22425</v>
      </c>
      <c r="W12" s="27">
        <f t="shared" si="17"/>
        <v>22480</v>
      </c>
      <c r="X12" s="27">
        <f t="shared" si="17"/>
        <v>22483.333333333332</v>
      </c>
      <c r="Y12" s="27">
        <f t="shared" si="17"/>
        <v>22493.333333333332</v>
      </c>
      <c r="Z12" s="27">
        <f t="shared" si="17"/>
        <v>22008.333333333332</v>
      </c>
      <c r="AA12" s="27">
        <f t="shared" si="17"/>
        <v>17750</v>
      </c>
      <c r="AB12" s="27">
        <f t="shared" si="17"/>
        <v>16583.333333333332</v>
      </c>
      <c r="AC12" s="27">
        <f t="shared" si="17"/>
        <v>17416.666666666668</v>
      </c>
      <c r="AD12" s="27">
        <f t="shared" si="17"/>
        <v>17441.666666666668</v>
      </c>
      <c r="AE12" s="27">
        <f t="shared" si="17"/>
        <v>18966.666666666668</v>
      </c>
      <c r="AF12" s="27">
        <f t="shared" ref="AF12:AO19" si="18">INDEX(Exch_Rate_Data,MATCH($A12,Exch_regions1,0),MATCH(AF$1,Exch_months1,0))</f>
        <v>19153.333333333332</v>
      </c>
      <c r="AG12" s="27">
        <f t="shared" si="18"/>
        <v>19358.333333333332</v>
      </c>
      <c r="AH12" s="27">
        <f t="shared" si="18"/>
        <v>19875</v>
      </c>
      <c r="AI12" s="27">
        <f t="shared" si="18"/>
        <v>21450</v>
      </c>
      <c r="AJ12" s="27">
        <f t="shared" si="18"/>
        <v>21021</v>
      </c>
      <c r="AK12" s="27">
        <f t="shared" si="18"/>
        <v>20516.666666666668</v>
      </c>
      <c r="AL12" s="27">
        <f t="shared" si="18"/>
        <v>19675</v>
      </c>
      <c r="AM12" s="27">
        <f t="shared" si="18"/>
        <v>18533.333333333332</v>
      </c>
      <c r="AN12" s="27">
        <f t="shared" si="18"/>
        <v>19208.333333333332</v>
      </c>
      <c r="AO12" s="27">
        <f t="shared" si="18"/>
        <v>20462.666666666668</v>
      </c>
      <c r="AP12" s="27">
        <f t="shared" ref="AP12:AY19" si="19">INDEX(Exch_Rate_Data,MATCH($A12,Exch_regions1,0),MATCH(AP$1,Exch_months1,0))</f>
        <v>20371</v>
      </c>
      <c r="AQ12" s="27">
        <f t="shared" si="19"/>
        <v>20573.333333333332</v>
      </c>
      <c r="AR12" s="27">
        <f t="shared" si="19"/>
        <v>20200</v>
      </c>
      <c r="AS12" s="27">
        <f t="shared" si="19"/>
        <v>20366.666666666668</v>
      </c>
      <c r="AT12" s="27">
        <f t="shared" si="19"/>
        <v>21166.666666666668</v>
      </c>
      <c r="AU12" s="27">
        <f t="shared" si="19"/>
        <v>21800</v>
      </c>
      <c r="AV12" s="27">
        <f t="shared" si="19"/>
        <v>21600</v>
      </c>
      <c r="AW12" s="27">
        <f t="shared" si="19"/>
        <v>21606.666666666668</v>
      </c>
      <c r="AX12" s="27">
        <f t="shared" si="19"/>
        <v>21841.666666666668</v>
      </c>
      <c r="AY12" s="27">
        <f t="shared" si="19"/>
        <v>21908.333333333332</v>
      </c>
      <c r="AZ12" s="27">
        <f t="shared" ref="AZ12:BI19" si="20">INDEX(Exch_Rate_Data,MATCH($A12,Exch_regions1,0),MATCH(AZ$1,Exch_months1,0))</f>
        <v>21953.333333333332</v>
      </c>
      <c r="BA12" s="27">
        <f t="shared" si="20"/>
        <v>22083.333333333332</v>
      </c>
      <c r="BB12" s="27">
        <f t="shared" si="20"/>
        <v>22200</v>
      </c>
      <c r="BC12" s="27">
        <f t="shared" si="20"/>
        <v>22193.333333333332</v>
      </c>
      <c r="BD12" s="27">
        <f t="shared" si="20"/>
        <v>22166.666666666668</v>
      </c>
      <c r="BE12" s="27">
        <f t="shared" si="20"/>
        <v>22666.666666666668</v>
      </c>
      <c r="BF12" s="27">
        <f t="shared" si="20"/>
        <v>22641.666666666668</v>
      </c>
      <c r="BG12" s="27">
        <f t="shared" si="20"/>
        <v>22775</v>
      </c>
      <c r="BH12" s="27">
        <f t="shared" si="20"/>
        <v>22633.333333333332</v>
      </c>
      <c r="BI12" s="27">
        <f t="shared" si="20"/>
        <v>22658.333333333332</v>
      </c>
      <c r="BJ12" s="27">
        <f t="shared" ref="BJ12:BS19" si="21">INDEX(Exch_Rate_Data,MATCH($A12,Exch_regions1,0),MATCH(BJ$1,Exch_months1,0))</f>
        <v>22683.333333333332</v>
      </c>
      <c r="BK12" s="27">
        <f t="shared" si="21"/>
        <v>22540</v>
      </c>
      <c r="BL12" s="27">
        <f t="shared" si="21"/>
        <v>22753.333333333332</v>
      </c>
      <c r="BM12" s="27">
        <f t="shared" si="21"/>
        <v>22875</v>
      </c>
      <c r="BN12" s="27">
        <f t="shared" si="21"/>
        <v>22993.333333333332</v>
      </c>
      <c r="BO12" s="27">
        <f t="shared" si="21"/>
        <v>23058.333333333332</v>
      </c>
      <c r="BP12" s="27">
        <f t="shared" si="21"/>
        <v>22666.666666666668</v>
      </c>
      <c r="BQ12" s="27">
        <f t="shared" si="21"/>
        <v>22760</v>
      </c>
      <c r="BR12" s="27">
        <f t="shared" si="21"/>
        <v>22783.333333333332</v>
      </c>
      <c r="BS12" s="27">
        <f t="shared" si="21"/>
        <v>22875</v>
      </c>
      <c r="BT12" s="27">
        <f t="shared" ref="BT12:CC19" si="22">INDEX(Exch_Rate_Data,MATCH($A12,Exch_regions1,0),MATCH(BT$1,Exch_months1,0))</f>
        <v>23116.666666666668</v>
      </c>
      <c r="BU12" s="27">
        <f t="shared" si="22"/>
        <v>23425</v>
      </c>
      <c r="BV12" s="27">
        <f t="shared" si="22"/>
        <v>23486.666666666668</v>
      </c>
      <c r="BW12" s="27">
        <f t="shared" si="22"/>
        <v>22291.666666666668</v>
      </c>
      <c r="BX12" s="27">
        <f t="shared" si="22"/>
        <v>21975</v>
      </c>
      <c r="BY12" s="27">
        <f t="shared" si="22"/>
        <v>22550</v>
      </c>
      <c r="BZ12" s="27">
        <f t="shared" si="22"/>
        <v>22600</v>
      </c>
      <c r="CA12" s="27">
        <f t="shared" si="22"/>
        <v>22525</v>
      </c>
      <c r="CB12" s="27">
        <f t="shared" si="22"/>
        <v>22760</v>
      </c>
      <c r="CC12" s="27">
        <f t="shared" si="22"/>
        <v>22708.333333333332</v>
      </c>
      <c r="CD12" s="27">
        <f t="shared" ref="CD12:CM19" si="23">INDEX(Exch_Rate_Data,MATCH($A12,Exch_regions1,0),MATCH(CD$1,Exch_months1,0))</f>
        <v>22725</v>
      </c>
      <c r="CE12" s="27">
        <f t="shared" si="23"/>
        <v>22883.333333333332</v>
      </c>
      <c r="CF12" s="27">
        <f t="shared" si="23"/>
        <v>22950</v>
      </c>
      <c r="CG12" s="27">
        <f t="shared" si="23"/>
        <v>22966.666666666668</v>
      </c>
      <c r="CH12" s="27">
        <f t="shared" si="23"/>
        <v>23326.666666666668</v>
      </c>
      <c r="CI12" s="27">
        <f t="shared" si="23"/>
        <v>22991.666666666668</v>
      </c>
      <c r="CJ12" s="27">
        <f t="shared" si="23"/>
        <v>23316.666666666668</v>
      </c>
      <c r="CK12" s="27">
        <f t="shared" si="23"/>
        <v>23275</v>
      </c>
      <c r="CL12" s="27">
        <f t="shared" si="23"/>
        <v>23108.333333333332</v>
      </c>
      <c r="CM12" s="27">
        <f t="shared" si="23"/>
        <v>23041.666666666668</v>
      </c>
      <c r="CN12" s="27">
        <f t="shared" ref="CN12:DM19" si="24">INDEX(Exch_Rate_Data,MATCH($A12,Exch_regions1,0),MATCH(CN$1,Exch_months1,0))</f>
        <v>23673.333333333332</v>
      </c>
      <c r="CO12" s="27">
        <f t="shared" si="24"/>
        <v>23916.666666666668</v>
      </c>
      <c r="CP12" s="27">
        <f t="shared" si="24"/>
        <v>23875</v>
      </c>
      <c r="CQ12" s="27">
        <f t="shared" si="24"/>
        <v>24046.666666666668</v>
      </c>
      <c r="CR12" s="27">
        <f t="shared" si="24"/>
        <v>24450</v>
      </c>
      <c r="CS12" s="27">
        <f t="shared" si="24"/>
        <v>24450</v>
      </c>
      <c r="CT12" s="27">
        <f t="shared" si="24"/>
        <v>24533.333333333332</v>
      </c>
      <c r="CU12" s="27">
        <f t="shared" si="24"/>
        <v>24583.333333333332</v>
      </c>
      <c r="CV12" s="27">
        <f t="shared" si="24"/>
        <v>24391.666666666668</v>
      </c>
      <c r="CW12" s="27">
        <f t="shared" si="24"/>
        <v>24380</v>
      </c>
      <c r="CX12" s="27">
        <f t="shared" si="24"/>
        <v>24641.666666666668</v>
      </c>
      <c r="CY12" s="27">
        <f t="shared" si="24"/>
        <v>24666.666666666668</v>
      </c>
      <c r="CZ12" s="27">
        <f t="shared" si="9"/>
        <v>24433.333333333332</v>
      </c>
      <c r="DA12" s="27">
        <f t="shared" si="9"/>
        <v>24350</v>
      </c>
      <c r="DB12" s="27">
        <f t="shared" si="9"/>
        <v>24666.666666666668</v>
      </c>
      <c r="DC12" s="27">
        <f t="shared" si="9"/>
        <v>25250</v>
      </c>
      <c r="DD12" s="27">
        <f t="shared" si="9"/>
        <v>25000</v>
      </c>
      <c r="DE12" s="27">
        <f t="shared" si="9"/>
        <v>25025</v>
      </c>
      <c r="DF12" s="27">
        <f t="shared" si="9"/>
        <v>25016.666666666668</v>
      </c>
      <c r="DG12" s="27">
        <f t="shared" si="9"/>
        <v>24958.333333333332</v>
      </c>
      <c r="DH12" s="27">
        <f t="shared" si="14"/>
        <v>25125</v>
      </c>
      <c r="DI12" s="27">
        <f t="shared" si="14"/>
        <v>25875</v>
      </c>
      <c r="DJ12" s="27">
        <f t="shared" si="14"/>
        <v>25750</v>
      </c>
      <c r="DK12" s="27">
        <f t="shared" si="14"/>
        <v>25540</v>
      </c>
      <c r="DL12" s="27">
        <f t="shared" si="14"/>
        <v>25583.333333333332</v>
      </c>
      <c r="DM12" s="27">
        <f t="shared" si="14"/>
        <v>25233.333333333332</v>
      </c>
      <c r="DN12" s="27">
        <f t="shared" si="10"/>
        <v>25416.666666666668</v>
      </c>
      <c r="DO12" s="27">
        <f t="shared" si="10"/>
        <v>25683.333333333332</v>
      </c>
      <c r="DP12" s="27">
        <f t="shared" si="10"/>
        <v>25733.333333333332</v>
      </c>
      <c r="DQ12" s="27">
        <f t="shared" si="10"/>
        <v>26000</v>
      </c>
      <c r="DR12" s="27">
        <f t="shared" si="10"/>
        <v>25708.333333333332</v>
      </c>
      <c r="DS12" s="27">
        <f t="shared" si="10"/>
        <v>25889</v>
      </c>
      <c r="DT12" s="27">
        <f t="shared" si="10"/>
        <v>25600</v>
      </c>
      <c r="DU12" s="27">
        <f t="shared" si="10"/>
        <v>26000</v>
      </c>
      <c r="DV12" s="27">
        <f t="shared" si="10"/>
        <v>25700</v>
      </c>
      <c r="DW12" s="27">
        <f t="shared" si="10"/>
        <v>25083.333333333332</v>
      </c>
      <c r="DX12" s="27">
        <f t="shared" si="10"/>
        <v>25250</v>
      </c>
      <c r="DY12" s="27">
        <f t="shared" si="10"/>
        <v>25333.333333333332</v>
      </c>
      <c r="DZ12" s="27">
        <f t="shared" si="10"/>
        <v>25958.333333333332</v>
      </c>
      <c r="EA12" s="27">
        <f t="shared" si="12"/>
        <v>26058.333333333332</v>
      </c>
      <c r="EB12" s="27">
        <f t="shared" si="12"/>
        <v>26000</v>
      </c>
      <c r="EC12" s="27">
        <f t="shared" si="12"/>
        <v>26000</v>
      </c>
      <c r="ED12" s="27">
        <f t="shared" si="12"/>
        <v>26000</v>
      </c>
      <c r="EE12" s="27">
        <f t="shared" si="12"/>
        <v>26166.666666666668</v>
      </c>
      <c r="EF12" s="27">
        <f t="shared" si="12"/>
        <v>26000</v>
      </c>
      <c r="EG12" s="27">
        <f t="shared" si="12"/>
        <v>26000</v>
      </c>
      <c r="EH12" s="27">
        <f t="shared" si="12"/>
        <v>26000</v>
      </c>
      <c r="EI12" s="27">
        <f t="shared" si="12"/>
        <v>26250</v>
      </c>
      <c r="EJ12" s="27">
        <f t="shared" si="12"/>
        <v>26000</v>
      </c>
      <c r="EK12" s="27">
        <f t="shared" si="12"/>
        <v>26666.666666666668</v>
      </c>
      <c r="EL12" s="27">
        <f t="shared" si="12"/>
        <v>26333.333333333332</v>
      </c>
      <c r="EM12" s="27">
        <f t="shared" si="12"/>
        <v>26333.333333333332</v>
      </c>
      <c r="EN12" s="27">
        <f t="shared" si="12"/>
        <v>26333.333333333332</v>
      </c>
      <c r="EO12" s="27">
        <f t="shared" si="12"/>
        <v>26333.333333333332</v>
      </c>
      <c r="EP12" s="27">
        <f t="shared" si="12"/>
        <v>26666</v>
      </c>
      <c r="EQ12" s="27">
        <f t="shared" si="12"/>
        <v>26666</v>
      </c>
      <c r="ER12" s="27">
        <f t="shared" si="12"/>
        <v>26666</v>
      </c>
      <c r="ES12" s="27">
        <f t="shared" si="13"/>
        <v>26666</v>
      </c>
      <c r="ET12" s="27">
        <f t="shared" si="13"/>
        <v>26333</v>
      </c>
      <c r="EU12" s="27">
        <f t="shared" si="13"/>
        <v>26333</v>
      </c>
      <c r="EV12" s="27">
        <f t="shared" si="13"/>
        <v>26333</v>
      </c>
      <c r="EW12" s="27">
        <f t="shared" si="13"/>
        <v>26333</v>
      </c>
      <c r="EX12" s="27">
        <f t="shared" si="13"/>
        <v>26333</v>
      </c>
      <c r="EY12" s="27">
        <f t="shared" si="13"/>
        <v>26333</v>
      </c>
      <c r="EZ12" s="27">
        <f t="shared" si="13"/>
        <v>26333</v>
      </c>
      <c r="FA12" s="27">
        <f t="shared" si="13"/>
        <v>26833</v>
      </c>
      <c r="FB12" s="27">
        <f t="shared" si="13"/>
        <v>27333</v>
      </c>
      <c r="FC12" s="27">
        <f t="shared" si="13"/>
        <v>26916</v>
      </c>
      <c r="FD12" s="27">
        <f t="shared" si="11"/>
        <v>27333</v>
      </c>
      <c r="FE12" s="27">
        <f>INDEX(Exch_Rate_Data1,MATCH(Exch_Rate!A12,Exch_regions1,0),MATCH(Exch_Rate!FE$1,exch_month4,0))</f>
        <v>27200</v>
      </c>
      <c r="FF12" s="31">
        <f>INDEX(exch_Rate_Data2,MATCH(Exch_Rate!A12,Exch_regions1,0),MATCH(Exch_Rate!FF$1,exch_month5,0))</f>
        <v>27166</v>
      </c>
      <c r="FG12" s="31">
        <f>INDEX(exch_Rate_Data3,MATCH(Exch_Rate!A12,Exch_regions1,0),MATCH(Exch_Rate!FG$1,exch_month6,0))</f>
        <v>27250</v>
      </c>
      <c r="FH12" s="31">
        <f>INDEX(Exchange_rate4,MATCH(Exch_Rate!A12,Exch_regions1,0),MATCH(Exch_Rate!FH$1,exch_month7,0))</f>
        <v>27200</v>
      </c>
      <c r="FI12" s="31">
        <f>INDEX(Exchange_rate5,MATCH(Exch_Rate!A12,Exch_regions1,0),MATCH(Exch_Rate!FI$1,exch_month8,0))</f>
        <v>27000</v>
      </c>
      <c r="FJ12" s="31">
        <f>INDEX(Exchange_rate6,MATCH(Exch_Rate!A12,Exch_regions1,0),MATCH(Exch_Rate!FJ$1,exch_month9,0))</f>
        <v>27200</v>
      </c>
      <c r="FK12" s="43">
        <f>INDEX(Exchange_rate7,MATCH(Exch_Rate!A12,Exch_regions1,0),MATCH(Exch_Rate!FK$1,exch_month10,0))</f>
        <v>27333.333333333332</v>
      </c>
      <c r="FL12" s="43">
        <f>INDEX(exchange_rates8,MATCH(Exch_Rate!A12,Exch_regions1,0),MATCH(Exch_Rate!FL$1,exch_month11,0))</f>
        <v>27666.666666666668</v>
      </c>
      <c r="FM12" s="43">
        <f>INDEX(exchange_rates9,MATCH(Exch_Rate!A12,Exch_regions1,0),MATCH(Exch_Rate!FM$1,exch_month12,0))</f>
        <v>27666.666666666668</v>
      </c>
      <c r="FN12" s="43">
        <f>INDEX(exchange_rates10,MATCH(Exch_Rate!A12,Exch_regions1,0),MATCH(Exch_Rate!FN$1,exch_month13,0))</f>
        <v>27750</v>
      </c>
      <c r="FO12" s="43">
        <f>INDEX(exchange_rates11,MATCH(Exch_Rate!A12,Exch_regions1,0),MATCH(Exch_Rate!FO$1,exch_month14,0))</f>
        <v>27970.333333333332</v>
      </c>
      <c r="FP12" s="43">
        <f>INDEX(exchange_rates12,MATCH(Exch_Rate!A12,Exch_regions1,0),MATCH(Exch_Rate!FP$1,exch_month15,0))</f>
        <v>28333.333333333332</v>
      </c>
      <c r="FQ12" s="43">
        <f>INDEX(exchange_rates13,MATCH(Exch_Rate!A12,Exch_regions1,0),MATCH(Exch_Rate!FQ$1,exch_month16,0))</f>
        <v>28666.666666666668</v>
      </c>
    </row>
    <row r="13" spans="1:173" x14ac:dyDescent="0.25">
      <c r="A13" s="14" t="s">
        <v>10</v>
      </c>
      <c r="B13" s="27">
        <f t="shared" si="15"/>
        <v>30400</v>
      </c>
      <c r="C13" s="27">
        <f t="shared" si="15"/>
        <v>30400</v>
      </c>
      <c r="D13" s="27">
        <f t="shared" si="15"/>
        <v>31600</v>
      </c>
      <c r="E13" s="27">
        <f t="shared" si="15"/>
        <v>31200</v>
      </c>
      <c r="F13" s="27">
        <f t="shared" si="15"/>
        <v>31620</v>
      </c>
      <c r="G13" s="27">
        <f t="shared" si="15"/>
        <v>32450</v>
      </c>
      <c r="H13" s="27">
        <f t="shared" si="15"/>
        <v>31850</v>
      </c>
      <c r="I13" s="27">
        <f t="shared" si="15"/>
        <v>31950</v>
      </c>
      <c r="J13" s="27">
        <f t="shared" si="15"/>
        <v>31000</v>
      </c>
      <c r="K13" s="27">
        <f t="shared" si="15"/>
        <v>30500</v>
      </c>
      <c r="L13" s="27">
        <f t="shared" si="16"/>
        <v>25450</v>
      </c>
      <c r="M13" s="27">
        <f t="shared" si="16"/>
        <v>22800</v>
      </c>
      <c r="N13" s="27">
        <f t="shared" si="16"/>
        <v>23840</v>
      </c>
      <c r="O13" s="27">
        <f t="shared" si="16"/>
        <v>25625</v>
      </c>
      <c r="P13" s="27">
        <f t="shared" si="16"/>
        <v>23465</v>
      </c>
      <c r="Q13" s="27">
        <f t="shared" si="16"/>
        <v>22610</v>
      </c>
      <c r="R13" s="27">
        <f t="shared" si="16"/>
        <v>23000</v>
      </c>
      <c r="S13" s="27">
        <f t="shared" si="16"/>
        <v>22660</v>
      </c>
      <c r="T13" s="27">
        <f t="shared" si="16"/>
        <v>21895</v>
      </c>
      <c r="U13" s="27">
        <f t="shared" si="16"/>
        <v>22030</v>
      </c>
      <c r="V13" s="27">
        <f t="shared" si="17"/>
        <v>22230</v>
      </c>
      <c r="W13" s="27">
        <f t="shared" si="17"/>
        <v>22516</v>
      </c>
      <c r="X13" s="27">
        <f t="shared" si="17"/>
        <v>22148.6</v>
      </c>
      <c r="Y13" s="27">
        <f t="shared" si="17"/>
        <v>22089.599999999999</v>
      </c>
      <c r="Z13" s="27">
        <f t="shared" si="17"/>
        <v>20960</v>
      </c>
      <c r="AA13" s="27">
        <f t="shared" si="17"/>
        <v>19660</v>
      </c>
      <c r="AB13" s="27">
        <f t="shared" si="17"/>
        <v>18212.599999999999</v>
      </c>
      <c r="AC13" s="27">
        <f t="shared" si="17"/>
        <v>17560</v>
      </c>
      <c r="AD13" s="27">
        <f t="shared" si="17"/>
        <v>17800</v>
      </c>
      <c r="AE13" s="27">
        <f t="shared" si="17"/>
        <v>18450</v>
      </c>
      <c r="AF13" s="27">
        <f t="shared" si="18"/>
        <v>18600</v>
      </c>
      <c r="AG13" s="27">
        <f t="shared" si="18"/>
        <v>19050</v>
      </c>
      <c r="AH13" s="27">
        <f t="shared" si="18"/>
        <v>19380</v>
      </c>
      <c r="AI13" s="27">
        <f t="shared" si="18"/>
        <v>20237.599999999999</v>
      </c>
      <c r="AJ13" s="27">
        <f t="shared" si="18"/>
        <v>20650</v>
      </c>
      <c r="AK13" s="27">
        <f t="shared" si="18"/>
        <v>20770</v>
      </c>
      <c r="AL13" s="27">
        <f t="shared" si="18"/>
        <v>20675</v>
      </c>
      <c r="AM13" s="27">
        <f t="shared" si="18"/>
        <v>19440</v>
      </c>
      <c r="AN13" s="27">
        <f t="shared" si="18"/>
        <v>19676</v>
      </c>
      <c r="AO13" s="27">
        <f t="shared" si="18"/>
        <v>20105</v>
      </c>
      <c r="AP13" s="27">
        <f t="shared" si="19"/>
        <v>20437.599999999999</v>
      </c>
      <c r="AQ13" s="27">
        <f t="shared" si="19"/>
        <v>20486</v>
      </c>
      <c r="AR13" s="27">
        <f t="shared" si="19"/>
        <v>20695</v>
      </c>
      <c r="AS13" s="27">
        <f t="shared" si="19"/>
        <v>20195</v>
      </c>
      <c r="AT13" s="27">
        <f t="shared" si="19"/>
        <v>20672</v>
      </c>
      <c r="AU13" s="27">
        <f t="shared" si="19"/>
        <v>21025</v>
      </c>
      <c r="AV13" s="27">
        <f t="shared" si="19"/>
        <v>20975</v>
      </c>
      <c r="AW13" s="27">
        <f t="shared" si="19"/>
        <v>21072</v>
      </c>
      <c r="AX13" s="27">
        <f t="shared" si="19"/>
        <v>21475</v>
      </c>
      <c r="AY13" s="27">
        <f t="shared" si="19"/>
        <v>21800</v>
      </c>
      <c r="AZ13" s="27">
        <f t="shared" si="20"/>
        <v>21900</v>
      </c>
      <c r="BA13" s="27">
        <f t="shared" si="20"/>
        <v>22300</v>
      </c>
      <c r="BB13" s="27">
        <f t="shared" si="20"/>
        <v>22515</v>
      </c>
      <c r="BC13" s="27">
        <f t="shared" si="20"/>
        <v>22748</v>
      </c>
      <c r="BD13" s="27">
        <f t="shared" si="20"/>
        <v>22744</v>
      </c>
      <c r="BE13" s="27">
        <f t="shared" si="20"/>
        <v>22748</v>
      </c>
      <c r="BF13" s="27">
        <f t="shared" si="20"/>
        <v>22910</v>
      </c>
      <c r="BG13" s="27">
        <f t="shared" si="20"/>
        <v>22860</v>
      </c>
      <c r="BH13" s="27">
        <f t="shared" si="20"/>
        <v>22810</v>
      </c>
      <c r="BI13" s="27">
        <f t="shared" si="20"/>
        <v>22725</v>
      </c>
      <c r="BJ13" s="27">
        <f t="shared" si="21"/>
        <v>22570</v>
      </c>
      <c r="BK13" s="27">
        <f t="shared" si="21"/>
        <v>22512</v>
      </c>
      <c r="BL13" s="27">
        <f t="shared" si="21"/>
        <v>22600</v>
      </c>
      <c r="BM13" s="27">
        <f t="shared" si="21"/>
        <v>22690</v>
      </c>
      <c r="BN13" s="27">
        <f t="shared" si="21"/>
        <v>22472</v>
      </c>
      <c r="BO13" s="27">
        <f t="shared" si="21"/>
        <v>22480</v>
      </c>
      <c r="BP13" s="27">
        <f t="shared" si="21"/>
        <v>22480</v>
      </c>
      <c r="BQ13" s="27">
        <f t="shared" si="21"/>
        <v>22452</v>
      </c>
      <c r="BR13" s="27">
        <f t="shared" si="21"/>
        <v>22387.5</v>
      </c>
      <c r="BS13" s="27">
        <f t="shared" si="21"/>
        <v>22950</v>
      </c>
      <c r="BT13" s="27">
        <f t="shared" si="22"/>
        <v>23300</v>
      </c>
      <c r="BU13" s="27">
        <f t="shared" si="22"/>
        <v>23325</v>
      </c>
      <c r="BV13" s="27">
        <f t="shared" si="22"/>
        <v>23435</v>
      </c>
      <c r="BW13" s="27">
        <f t="shared" si="22"/>
        <v>22100</v>
      </c>
      <c r="BX13" s="27">
        <f t="shared" si="22"/>
        <v>22125</v>
      </c>
      <c r="BY13" s="27">
        <f t="shared" si="22"/>
        <v>22125</v>
      </c>
      <c r="BZ13" s="27">
        <f t="shared" si="22"/>
        <v>22257.5</v>
      </c>
      <c r="CA13" s="27">
        <f t="shared" si="22"/>
        <v>22275</v>
      </c>
      <c r="CB13" s="27">
        <f t="shared" si="22"/>
        <v>22325</v>
      </c>
      <c r="CC13" s="27">
        <f t="shared" si="22"/>
        <v>22475</v>
      </c>
      <c r="CD13" s="27">
        <f t="shared" si="23"/>
        <v>22850</v>
      </c>
      <c r="CE13" s="27">
        <f t="shared" si="23"/>
        <v>22910</v>
      </c>
      <c r="CF13" s="27">
        <f t="shared" si="23"/>
        <v>22950</v>
      </c>
      <c r="CG13" s="27">
        <f t="shared" si="23"/>
        <v>23043.75</v>
      </c>
      <c r="CH13" s="27">
        <f t="shared" si="23"/>
        <v>23025</v>
      </c>
      <c r="CI13" s="27">
        <f t="shared" si="23"/>
        <v>23118.75</v>
      </c>
      <c r="CJ13" s="27">
        <f t="shared" si="23"/>
        <v>23018.75</v>
      </c>
      <c r="CK13" s="27">
        <f t="shared" si="23"/>
        <v>23110</v>
      </c>
      <c r="CL13" s="27">
        <f t="shared" si="23"/>
        <v>22943.75</v>
      </c>
      <c r="CM13" s="27">
        <f t="shared" si="23"/>
        <v>22906.25</v>
      </c>
      <c r="CN13" s="27">
        <f t="shared" si="24"/>
        <v>23095</v>
      </c>
      <c r="CO13" s="27">
        <f t="shared" si="24"/>
        <v>23487.5</v>
      </c>
      <c r="CP13" s="27">
        <f t="shared" si="24"/>
        <v>23550</v>
      </c>
      <c r="CQ13" s="27">
        <f t="shared" si="24"/>
        <v>23520</v>
      </c>
      <c r="CR13" s="27">
        <f t="shared" si="24"/>
        <v>23731.25</v>
      </c>
      <c r="CS13" s="27">
        <f t="shared" si="24"/>
        <v>23762.5</v>
      </c>
      <c r="CT13" s="27">
        <f t="shared" si="24"/>
        <v>23737.5</v>
      </c>
      <c r="CU13" s="27">
        <f t="shared" si="24"/>
        <v>23831.25</v>
      </c>
      <c r="CV13" s="27">
        <f t="shared" si="24"/>
        <v>23812.5</v>
      </c>
      <c r="CW13" s="27">
        <f t="shared" si="24"/>
        <v>23950</v>
      </c>
      <c r="CX13" s="27">
        <f t="shared" si="24"/>
        <v>24000</v>
      </c>
      <c r="CY13" s="27">
        <f t="shared" si="24"/>
        <v>24000</v>
      </c>
      <c r="CZ13" s="27">
        <f t="shared" si="9"/>
        <v>24050</v>
      </c>
      <c r="DA13" s="27">
        <f t="shared" si="9"/>
        <v>24062.5</v>
      </c>
      <c r="DB13" s="27">
        <f t="shared" si="9"/>
        <v>24140</v>
      </c>
      <c r="DC13" s="27">
        <f t="shared" si="9"/>
        <v>24281.25</v>
      </c>
      <c r="DD13" s="27">
        <f t="shared" si="9"/>
        <v>24287.5</v>
      </c>
      <c r="DE13" s="27">
        <f t="shared" si="9"/>
        <v>23981</v>
      </c>
      <c r="DF13" s="27">
        <f t="shared" si="9"/>
        <v>23993.75</v>
      </c>
      <c r="DG13" s="27">
        <f t="shared" si="9"/>
        <v>23950</v>
      </c>
      <c r="DH13" s="27">
        <f t="shared" si="14"/>
        <v>24035</v>
      </c>
      <c r="DI13" s="27">
        <f t="shared" si="14"/>
        <v>25200</v>
      </c>
      <c r="DJ13" s="27">
        <f t="shared" si="14"/>
        <v>25856.25</v>
      </c>
      <c r="DK13" s="27">
        <f t="shared" si="14"/>
        <v>25990</v>
      </c>
      <c r="DL13" s="27">
        <f t="shared" si="14"/>
        <v>26081.25</v>
      </c>
      <c r="DM13" s="27">
        <f t="shared" si="14"/>
        <v>26235</v>
      </c>
      <c r="DN13" s="27">
        <f t="shared" si="10"/>
        <v>25781.25</v>
      </c>
      <c r="DO13" s="27">
        <f t="shared" si="10"/>
        <v>25781.25</v>
      </c>
      <c r="DP13" s="27">
        <f t="shared" si="10"/>
        <v>25956.25</v>
      </c>
      <c r="DQ13" s="27">
        <f t="shared" si="10"/>
        <v>25950</v>
      </c>
      <c r="DR13" s="27">
        <f t="shared" si="10"/>
        <v>26300</v>
      </c>
      <c r="DS13" s="27">
        <f t="shared" si="10"/>
        <v>26168.75</v>
      </c>
      <c r="DT13" s="27">
        <f t="shared" si="10"/>
        <v>25775</v>
      </c>
      <c r="DU13" s="27">
        <f t="shared" si="10"/>
        <v>25537.5</v>
      </c>
      <c r="DV13" s="27">
        <f t="shared" si="10"/>
        <v>25390</v>
      </c>
      <c r="DW13" s="27">
        <f t="shared" si="10"/>
        <v>25262.5</v>
      </c>
      <c r="DX13" s="27">
        <f t="shared" si="10"/>
        <v>25262.5</v>
      </c>
      <c r="DY13" s="27">
        <f t="shared" si="10"/>
        <v>25405</v>
      </c>
      <c r="DZ13" s="27">
        <f t="shared" si="10"/>
        <v>25906.25</v>
      </c>
      <c r="EA13" s="27">
        <f t="shared" si="12"/>
        <v>25848</v>
      </c>
      <c r="EB13" s="27">
        <f t="shared" si="12"/>
        <v>25960</v>
      </c>
      <c r="EC13" s="27">
        <f t="shared" si="12"/>
        <v>26012</v>
      </c>
      <c r="ED13" s="27">
        <f t="shared" si="12"/>
        <v>25950</v>
      </c>
      <c r="EE13" s="27">
        <f t="shared" si="12"/>
        <v>26250</v>
      </c>
      <c r="EF13" s="27">
        <f t="shared" si="12"/>
        <v>26250</v>
      </c>
      <c r="EG13" s="27">
        <f t="shared" si="12"/>
        <v>26312.5</v>
      </c>
      <c r="EH13" s="27">
        <f t="shared" si="12"/>
        <v>26800</v>
      </c>
      <c r="EI13" s="27">
        <f t="shared" si="12"/>
        <v>27000</v>
      </c>
      <c r="EJ13" s="27">
        <f t="shared" si="12"/>
        <v>27000</v>
      </c>
      <c r="EK13" s="27">
        <f t="shared" si="12"/>
        <v>26750</v>
      </c>
      <c r="EL13" s="27">
        <f t="shared" si="12"/>
        <v>26937.5</v>
      </c>
      <c r="EM13" s="27">
        <f t="shared" si="12"/>
        <v>27000</v>
      </c>
      <c r="EN13" s="27">
        <f t="shared" si="12"/>
        <v>27000</v>
      </c>
      <c r="EO13" s="27">
        <f t="shared" si="12"/>
        <v>27025</v>
      </c>
      <c r="EP13" s="27">
        <f t="shared" si="12"/>
        <v>27400</v>
      </c>
      <c r="EQ13" s="27">
        <f t="shared" si="12"/>
        <v>27750</v>
      </c>
      <c r="ER13" s="27">
        <f t="shared" si="12"/>
        <v>27750</v>
      </c>
      <c r="ES13" s="27">
        <f t="shared" si="13"/>
        <v>28166</v>
      </c>
      <c r="ET13" s="27">
        <f t="shared" si="13"/>
        <v>28350</v>
      </c>
      <c r="EU13" s="27">
        <f t="shared" si="13"/>
        <v>28375</v>
      </c>
      <c r="EV13" s="27">
        <f t="shared" si="13"/>
        <v>29000</v>
      </c>
      <c r="EW13" s="27">
        <f t="shared" si="13"/>
        <v>29062</v>
      </c>
      <c r="EX13" s="27">
        <f t="shared" si="13"/>
        <v>29250</v>
      </c>
      <c r="EY13" s="27">
        <f t="shared" si="13"/>
        <v>29650</v>
      </c>
      <c r="EZ13" s="27">
        <f t="shared" si="13"/>
        <v>29562</v>
      </c>
      <c r="FA13" s="27">
        <f t="shared" si="13"/>
        <v>29812</v>
      </c>
      <c r="FB13" s="27">
        <f t="shared" si="13"/>
        <v>30125</v>
      </c>
      <c r="FC13" s="27">
        <f t="shared" si="13"/>
        <v>30000</v>
      </c>
      <c r="FD13" s="27">
        <f t="shared" si="11"/>
        <v>29812</v>
      </c>
      <c r="FE13" s="27">
        <f>INDEX(Exch_Rate_Data1,MATCH(Exch_Rate!A13,Exch_regions1,0),MATCH(Exch_Rate!FE$1,exch_month4,0))</f>
        <v>26900</v>
      </c>
      <c r="FF13" s="31">
        <f>INDEX(exch_Rate_Data2,MATCH(Exch_Rate!A13,Exch_regions1,0),MATCH(Exch_Rate!FF$1,exch_month5,0))</f>
        <v>29562</v>
      </c>
      <c r="FG13" s="31">
        <f>INDEX(exch_Rate_Data3,MATCH(Exch_Rate!A13,Exch_regions1,0),MATCH(Exch_Rate!FG$1,exch_month6,0))</f>
        <v>29438</v>
      </c>
      <c r="FH13" s="31">
        <f>INDEX(Exchange_rate4,MATCH(Exch_Rate!A13,Exch_regions1,0),MATCH(Exch_Rate!FH$1,exch_month7,0))</f>
        <v>29250</v>
      </c>
      <c r="FI13" s="31">
        <f>INDEX(Exchange_rate5,MATCH(Exch_Rate!A13,Exch_regions1,0),MATCH(Exch_Rate!FI$1,exch_month8,0))</f>
        <v>29187.5</v>
      </c>
      <c r="FJ13" s="31">
        <f>INDEX(Exchange_rate6,MATCH(Exch_Rate!A13,Exch_regions1,0),MATCH(Exch_Rate!FJ$1,exch_month9,0))</f>
        <v>29300</v>
      </c>
      <c r="FK13" s="43">
        <f>INDEX(Exchange_rate7,MATCH(Exch_Rate!A13,Exch_regions1,0),MATCH(Exch_Rate!FK$1,exch_month10,0))</f>
        <v>28875</v>
      </c>
      <c r="FL13" s="43">
        <f>INDEX(exchange_rates8,MATCH(Exch_Rate!A13,Exch_regions1,0),MATCH(Exch_Rate!FL$1,exch_month11,0))</f>
        <v>28666.666666666668</v>
      </c>
      <c r="FM13" s="43">
        <f>INDEX(exchange_rates9,MATCH(Exch_Rate!A13,Exch_regions1,0),MATCH(Exch_Rate!FM$1,exch_month12,0))</f>
        <v>28945</v>
      </c>
      <c r="FN13" s="43">
        <f>INDEX(exchange_rates10,MATCH(Exch_Rate!A13,Exch_regions1,0),MATCH(Exch_Rate!FN$1,exch_month13,0))</f>
        <v>28666.666666666668</v>
      </c>
      <c r="FO13" s="43">
        <f>INDEX(exchange_rates11,MATCH(Exch_Rate!A13,Exch_regions1,0),MATCH(Exch_Rate!FO$1,exch_month14,0))</f>
        <v>28925</v>
      </c>
      <c r="FP13" s="43">
        <f>INDEX(exchange_rates12,MATCH(Exch_Rate!A13,Exch_regions1,0),MATCH(Exch_Rate!FP$1,exch_month15,0))</f>
        <v>28650</v>
      </c>
      <c r="FQ13" s="43">
        <f>INDEX(exchange_rates13,MATCH(Exch_Rate!A13,Exch_regions1,0),MATCH(Exch_Rate!FQ$1,exch_month16,0))</f>
        <v>29000</v>
      </c>
    </row>
    <row r="14" spans="1:173" x14ac:dyDescent="0.25">
      <c r="A14" s="14" t="s">
        <v>11</v>
      </c>
      <c r="B14" s="27">
        <f t="shared" si="15"/>
        <v>31100</v>
      </c>
      <c r="C14" s="27">
        <f t="shared" si="15"/>
        <v>32000</v>
      </c>
      <c r="D14" s="27">
        <f t="shared" si="15"/>
        <v>31525</v>
      </c>
      <c r="E14" s="27">
        <f t="shared" si="15"/>
        <v>32825</v>
      </c>
      <c r="F14" s="27">
        <f t="shared" si="15"/>
        <v>33760</v>
      </c>
      <c r="G14" s="27">
        <f t="shared" si="15"/>
        <v>33575</v>
      </c>
      <c r="H14" s="27">
        <f t="shared" si="15"/>
        <v>31875</v>
      </c>
      <c r="I14" s="27">
        <f t="shared" si="15"/>
        <v>32080</v>
      </c>
      <c r="J14" s="27">
        <f t="shared" si="15"/>
        <v>29400</v>
      </c>
      <c r="K14" s="27">
        <f t="shared" si="15"/>
        <v>30800</v>
      </c>
      <c r="L14" s="27">
        <f t="shared" si="16"/>
        <v>28825</v>
      </c>
      <c r="M14" s="27">
        <f t="shared" si="16"/>
        <v>27000</v>
      </c>
      <c r="N14" s="27">
        <f t="shared" si="16"/>
        <v>27120</v>
      </c>
      <c r="O14" s="27">
        <f t="shared" si="16"/>
        <v>25625</v>
      </c>
      <c r="P14" s="27">
        <f t="shared" si="16"/>
        <v>23163</v>
      </c>
      <c r="Q14" s="27">
        <f t="shared" si="16"/>
        <v>24200</v>
      </c>
      <c r="R14" s="27">
        <f t="shared" si="16"/>
        <v>23900</v>
      </c>
      <c r="S14" s="27">
        <f t="shared" si="16"/>
        <v>23150</v>
      </c>
      <c r="T14" s="27">
        <f t="shared" si="16"/>
        <v>23300</v>
      </c>
      <c r="U14" s="27">
        <f t="shared" si="16"/>
        <v>22725</v>
      </c>
      <c r="V14" s="27">
        <f t="shared" si="17"/>
        <v>22775</v>
      </c>
      <c r="W14" s="27">
        <f t="shared" si="17"/>
        <v>22820</v>
      </c>
      <c r="X14" s="27">
        <f t="shared" si="17"/>
        <v>23000</v>
      </c>
      <c r="Y14" s="27">
        <f t="shared" si="17"/>
        <v>23000</v>
      </c>
      <c r="Z14" s="27">
        <f t="shared" si="17"/>
        <v>22750</v>
      </c>
      <c r="AA14" s="27">
        <f t="shared" si="17"/>
        <v>22675</v>
      </c>
      <c r="AB14" s="27">
        <f t="shared" si="17"/>
        <v>22050</v>
      </c>
      <c r="AC14" s="27">
        <f t="shared" si="17"/>
        <v>22540</v>
      </c>
      <c r="AD14" s="27">
        <f t="shared" si="17"/>
        <v>22675</v>
      </c>
      <c r="AE14" s="27">
        <f t="shared" si="17"/>
        <v>23800</v>
      </c>
      <c r="AF14" s="27">
        <f t="shared" si="18"/>
        <v>25740</v>
      </c>
      <c r="AG14" s="27">
        <f t="shared" si="18"/>
        <v>20075</v>
      </c>
      <c r="AH14" s="27">
        <f t="shared" si="18"/>
        <v>20540</v>
      </c>
      <c r="AI14" s="27">
        <f t="shared" si="18"/>
        <v>21700</v>
      </c>
      <c r="AJ14" s="27">
        <f t="shared" si="18"/>
        <v>21600</v>
      </c>
      <c r="AK14" s="27">
        <f t="shared" si="18"/>
        <v>20720</v>
      </c>
      <c r="AL14" s="27">
        <f t="shared" si="18"/>
        <v>21238</v>
      </c>
      <c r="AM14" s="27">
        <f t="shared" si="18"/>
        <v>21375</v>
      </c>
      <c r="AN14" s="27">
        <f t="shared" si="18"/>
        <v>21060</v>
      </c>
      <c r="AO14" s="27">
        <f t="shared" si="18"/>
        <v>21450</v>
      </c>
      <c r="AP14" s="27">
        <f t="shared" si="19"/>
        <v>21600</v>
      </c>
      <c r="AQ14" s="27">
        <f t="shared" si="19"/>
        <v>21380</v>
      </c>
      <c r="AR14" s="27">
        <f t="shared" si="19"/>
        <v>21200</v>
      </c>
      <c r="AS14" s="27">
        <f t="shared" si="19"/>
        <v>21250</v>
      </c>
      <c r="AT14" s="27">
        <f t="shared" si="19"/>
        <v>21960</v>
      </c>
      <c r="AU14" s="27">
        <f t="shared" si="19"/>
        <v>21850</v>
      </c>
      <c r="AV14" s="27">
        <f t="shared" si="19"/>
        <v>21625</v>
      </c>
      <c r="AW14" s="27">
        <f t="shared" si="19"/>
        <v>21660</v>
      </c>
      <c r="AX14" s="27">
        <f t="shared" si="19"/>
        <v>21875</v>
      </c>
      <c r="AY14" s="27">
        <f t="shared" si="19"/>
        <v>21675</v>
      </c>
      <c r="AZ14" s="27">
        <f t="shared" si="20"/>
        <v>22180</v>
      </c>
      <c r="BA14" s="27">
        <f t="shared" si="20"/>
        <v>22037.5</v>
      </c>
      <c r="BB14" s="27">
        <f t="shared" si="20"/>
        <v>22212.5</v>
      </c>
      <c r="BC14" s="27">
        <f t="shared" si="20"/>
        <v>22460</v>
      </c>
      <c r="BD14" s="27">
        <f t="shared" si="20"/>
        <v>22262.5</v>
      </c>
      <c r="BE14" s="27">
        <f t="shared" si="20"/>
        <v>22310</v>
      </c>
      <c r="BF14" s="27">
        <f t="shared" si="20"/>
        <v>22462.5</v>
      </c>
      <c r="BG14" s="27">
        <f t="shared" si="20"/>
        <v>23175</v>
      </c>
      <c r="BH14" s="27">
        <f t="shared" si="20"/>
        <v>23162.5</v>
      </c>
      <c r="BI14" s="27">
        <f t="shared" si="20"/>
        <v>23025</v>
      </c>
      <c r="BJ14" s="27">
        <f t="shared" si="21"/>
        <v>23312.5</v>
      </c>
      <c r="BK14" s="27">
        <f t="shared" si="21"/>
        <v>23410</v>
      </c>
      <c r="BL14" s="27">
        <f t="shared" si="21"/>
        <v>23562.5</v>
      </c>
      <c r="BM14" s="27">
        <f t="shared" si="21"/>
        <v>24100</v>
      </c>
      <c r="BN14" s="27">
        <f t="shared" si="21"/>
        <v>26025</v>
      </c>
      <c r="BO14" s="27">
        <f t="shared" si="21"/>
        <v>23194</v>
      </c>
      <c r="BP14" s="27">
        <f t="shared" si="21"/>
        <v>25200</v>
      </c>
      <c r="BQ14" s="27">
        <f t="shared" si="21"/>
        <v>25250</v>
      </c>
      <c r="BR14" s="27">
        <f t="shared" si="21"/>
        <v>25425</v>
      </c>
      <c r="BS14" s="27">
        <f t="shared" si="21"/>
        <v>27310</v>
      </c>
      <c r="BT14" s="27">
        <f t="shared" si="22"/>
        <v>27312.5</v>
      </c>
      <c r="BU14" s="27">
        <f t="shared" si="22"/>
        <v>26812.5</v>
      </c>
      <c r="BV14" s="27">
        <f t="shared" si="22"/>
        <v>27400</v>
      </c>
      <c r="BW14" s="27">
        <f t="shared" si="22"/>
        <v>26675</v>
      </c>
      <c r="BX14" s="27">
        <f t="shared" si="22"/>
        <v>27325</v>
      </c>
      <c r="BY14" s="27">
        <f t="shared" si="22"/>
        <v>27837.5</v>
      </c>
      <c r="BZ14" s="27">
        <f t="shared" si="22"/>
        <v>28420</v>
      </c>
      <c r="CA14" s="27">
        <f t="shared" si="22"/>
        <v>28300</v>
      </c>
      <c r="CB14" s="27">
        <f t="shared" si="22"/>
        <v>22062.5</v>
      </c>
      <c r="CC14" s="27">
        <f t="shared" si="22"/>
        <v>23000</v>
      </c>
      <c r="CD14" s="27">
        <f t="shared" si="23"/>
        <v>22000</v>
      </c>
      <c r="CE14" s="27">
        <f t="shared" si="23"/>
        <v>22000</v>
      </c>
      <c r="CF14" s="27">
        <f t="shared" si="23"/>
        <v>22000</v>
      </c>
      <c r="CG14" s="27">
        <f t="shared" si="23"/>
        <v>22250</v>
      </c>
      <c r="CH14" s="27">
        <f t="shared" si="23"/>
        <v>21000</v>
      </c>
      <c r="CI14" s="27">
        <f t="shared" si="23"/>
        <v>22000</v>
      </c>
      <c r="CJ14" s="27">
        <f t="shared" si="23"/>
        <v>23375</v>
      </c>
      <c r="CK14" s="27">
        <f t="shared" si="23"/>
        <v>23200</v>
      </c>
      <c r="CL14" s="27">
        <f t="shared" si="23"/>
        <v>23350</v>
      </c>
      <c r="CM14" s="27">
        <f t="shared" si="23"/>
        <v>23400</v>
      </c>
      <c r="CN14" s="27">
        <f t="shared" si="24"/>
        <v>23740</v>
      </c>
      <c r="CO14" s="27">
        <f t="shared" si="24"/>
        <v>23675</v>
      </c>
      <c r="CP14" s="27">
        <f t="shared" si="24"/>
        <v>24075</v>
      </c>
      <c r="CQ14" s="27">
        <f t="shared" si="24"/>
        <v>24140</v>
      </c>
      <c r="CR14" s="27">
        <f t="shared" si="24"/>
        <v>24300</v>
      </c>
      <c r="CS14" s="27">
        <f t="shared" si="24"/>
        <v>24300</v>
      </c>
      <c r="CT14" s="27">
        <f t="shared" si="24"/>
        <v>24375</v>
      </c>
      <c r="CU14" s="27">
        <f t="shared" si="24"/>
        <v>24500</v>
      </c>
      <c r="CV14" s="27">
        <f t="shared" si="24"/>
        <v>24400</v>
      </c>
      <c r="CW14" s="27">
        <f t="shared" si="24"/>
        <v>24460</v>
      </c>
      <c r="CX14" s="27">
        <f t="shared" si="24"/>
        <v>24450</v>
      </c>
      <c r="CY14" s="27">
        <f t="shared" si="24"/>
        <v>24475</v>
      </c>
      <c r="CZ14" s="27">
        <f t="shared" si="9"/>
        <v>24760</v>
      </c>
      <c r="DA14" s="27">
        <f t="shared" si="9"/>
        <v>25050</v>
      </c>
      <c r="DB14" s="27">
        <f t="shared" si="9"/>
        <v>25100</v>
      </c>
      <c r="DC14" s="27">
        <f t="shared" si="9"/>
        <v>25275</v>
      </c>
      <c r="DD14" s="27">
        <f t="shared" si="9"/>
        <v>25400</v>
      </c>
      <c r="DE14" s="27">
        <f t="shared" si="9"/>
        <v>25340</v>
      </c>
      <c r="DF14" s="27">
        <f t="shared" si="9"/>
        <v>25275</v>
      </c>
      <c r="DG14" s="27">
        <f t="shared" si="9"/>
        <v>25275</v>
      </c>
      <c r="DH14" s="27">
        <f t="shared" si="14"/>
        <v>25360</v>
      </c>
      <c r="DI14" s="27">
        <f t="shared" si="14"/>
        <v>25475</v>
      </c>
      <c r="DJ14" s="27">
        <f t="shared" si="14"/>
        <v>25600</v>
      </c>
      <c r="DK14" s="27">
        <f t="shared" si="14"/>
        <v>25620</v>
      </c>
      <c r="DL14" s="27">
        <f t="shared" si="14"/>
        <v>25687</v>
      </c>
      <c r="DM14" s="27">
        <f t="shared" si="14"/>
        <v>25600</v>
      </c>
      <c r="DN14" s="27">
        <f t="shared" si="10"/>
        <v>25562</v>
      </c>
      <c r="DO14" s="27">
        <f t="shared" si="10"/>
        <v>25600</v>
      </c>
      <c r="DP14" s="27">
        <f t="shared" si="10"/>
        <v>25550</v>
      </c>
      <c r="DQ14" s="27">
        <f t="shared" si="10"/>
        <v>25675</v>
      </c>
      <c r="DR14" s="27">
        <f t="shared" si="10"/>
        <v>25600</v>
      </c>
      <c r="DS14" s="27">
        <f t="shared" si="10"/>
        <v>25625</v>
      </c>
      <c r="DT14" s="27">
        <f t="shared" si="10"/>
        <v>25740</v>
      </c>
      <c r="DU14" s="27">
        <f t="shared" si="10"/>
        <v>25500</v>
      </c>
      <c r="DV14" s="27">
        <f t="shared" si="10"/>
        <v>26000</v>
      </c>
      <c r="DW14" s="27">
        <f t="shared" si="10"/>
        <v>25550</v>
      </c>
      <c r="DX14" s="27">
        <f t="shared" si="10"/>
        <v>25600</v>
      </c>
      <c r="DY14" s="27">
        <f t="shared" si="10"/>
        <v>25600</v>
      </c>
      <c r="DZ14" s="27">
        <f t="shared" si="10"/>
        <v>25400</v>
      </c>
      <c r="EA14" s="27">
        <f t="shared" si="12"/>
        <v>25500</v>
      </c>
      <c r="EB14" s="27">
        <f t="shared" si="12"/>
        <v>25560</v>
      </c>
      <c r="EC14" s="27">
        <f t="shared" si="12"/>
        <v>25275</v>
      </c>
      <c r="ED14" s="27">
        <f t="shared" si="12"/>
        <v>25720</v>
      </c>
      <c r="EE14" s="27">
        <f t="shared" si="12"/>
        <v>25550</v>
      </c>
      <c r="EF14" s="27">
        <f t="shared" si="12"/>
        <v>25675</v>
      </c>
      <c r="EG14" s="27">
        <f t="shared" si="12"/>
        <v>26000</v>
      </c>
      <c r="EH14" s="27">
        <f t="shared" si="12"/>
        <v>26000</v>
      </c>
      <c r="EI14" s="27">
        <f t="shared" si="12"/>
        <v>26300</v>
      </c>
      <c r="EJ14" s="27">
        <f t="shared" si="12"/>
        <v>26125</v>
      </c>
      <c r="EK14" s="27">
        <f t="shared" si="12"/>
        <v>25620</v>
      </c>
      <c r="EL14" s="27">
        <f t="shared" si="12"/>
        <v>26000</v>
      </c>
      <c r="EM14" s="27">
        <f t="shared" si="12"/>
        <v>26140</v>
      </c>
      <c r="EN14" s="27">
        <f t="shared" si="12"/>
        <v>26450</v>
      </c>
      <c r="EO14" s="27">
        <f t="shared" si="12"/>
        <v>26650</v>
      </c>
      <c r="EP14" s="27">
        <f t="shared" si="12"/>
        <v>26640</v>
      </c>
      <c r="EQ14" s="27">
        <f t="shared" si="12"/>
        <v>25925</v>
      </c>
      <c r="ER14" s="27">
        <f t="shared" si="12"/>
        <v>25675</v>
      </c>
      <c r="ES14" s="27">
        <f t="shared" si="13"/>
        <v>25600</v>
      </c>
      <c r="ET14" s="27">
        <f t="shared" si="13"/>
        <v>25840</v>
      </c>
      <c r="EU14" s="27">
        <f t="shared" si="13"/>
        <v>26000</v>
      </c>
      <c r="EV14" s="27">
        <f t="shared" si="13"/>
        <v>26000</v>
      </c>
      <c r="EW14" s="27">
        <f t="shared" si="13"/>
        <v>26000</v>
      </c>
      <c r="EX14" s="27">
        <f t="shared" si="13"/>
        <v>26575</v>
      </c>
      <c r="EY14" s="27">
        <f t="shared" si="13"/>
        <v>26720</v>
      </c>
      <c r="EZ14" s="27">
        <f t="shared" si="13"/>
        <v>26150</v>
      </c>
      <c r="FA14" s="27">
        <f t="shared" si="13"/>
        <v>26600</v>
      </c>
      <c r="FB14" s="27">
        <f t="shared" si="13"/>
        <v>26700</v>
      </c>
      <c r="FC14" s="27">
        <f t="shared" si="13"/>
        <v>26900</v>
      </c>
      <c r="FD14" s="27">
        <f t="shared" si="11"/>
        <v>26950</v>
      </c>
      <c r="FE14" s="27">
        <f>INDEX(Exch_Rate_Data1,MATCH(Exch_Rate!A14,Exch_regions1,0),MATCH(Exch_Rate!FE$1,exch_month4,0))</f>
        <v>26950</v>
      </c>
      <c r="FF14" s="31">
        <f>INDEX(exch_Rate_Data2,MATCH(Exch_Rate!A14,Exch_regions1,0),MATCH(Exch_Rate!FF$1,exch_month5,0))</f>
        <v>26950</v>
      </c>
      <c r="FG14" s="31">
        <f>INDEX(exch_Rate_Data3,MATCH(Exch_Rate!A14,Exch_regions1,0),MATCH(Exch_Rate!FG$1,exch_month6,0))</f>
        <v>26950</v>
      </c>
      <c r="FH14" s="31">
        <f>INDEX(Exchange_rate4,MATCH(Exch_Rate!A14,Exch_regions1,0),MATCH(Exch_Rate!FH$1,exch_month7,0))</f>
        <v>26950</v>
      </c>
      <c r="FI14" s="31">
        <f>INDEX(Exchange_rate5,MATCH(Exch_Rate!A14,Exch_regions1,0),MATCH(Exch_Rate!FI$1,exch_month8,0))</f>
        <v>26950</v>
      </c>
      <c r="FJ14" s="31">
        <f>INDEX(Exchange_rate6,MATCH(Exch_Rate!A14,Exch_regions1,0),MATCH(Exch_Rate!FJ$1,exch_month9,0))</f>
        <v>26950</v>
      </c>
      <c r="FK14" s="43">
        <f>INDEX(Exchange_rate7,MATCH(Exch_Rate!A14,Exch_regions1,0),MATCH(Exch_Rate!FK$1,exch_month10,0))</f>
        <v>26700</v>
      </c>
      <c r="FL14" s="43">
        <f>INDEX(exchange_rates8,MATCH(Exch_Rate!A14,Exch_regions1,0),MATCH(Exch_Rate!FL$1,exch_month11,0))</f>
        <v>26700</v>
      </c>
      <c r="FM14" s="43">
        <f>INDEX(exchange_rates9,MATCH(Exch_Rate!A14,Exch_regions1,0),MATCH(Exch_Rate!FM$1,exch_month12,0))</f>
        <v>26700</v>
      </c>
      <c r="FN14" s="43">
        <f>INDEX(exchange_rates10,MATCH(Exch_Rate!A14,Exch_regions1,0),MATCH(Exch_Rate!FN$1,exch_month13,0))</f>
        <v>26700</v>
      </c>
      <c r="FO14" s="43">
        <f>INDEX(exchange_rates11,MATCH(Exch_Rate!A14,Exch_regions1,0),MATCH(Exch_Rate!FO$1,exch_month14,0))</f>
        <v>26700</v>
      </c>
      <c r="FP14" s="43">
        <f>INDEX(exchange_rates12,MATCH(Exch_Rate!A14,Exch_regions1,0),MATCH(Exch_Rate!FP$1,exch_month15,0))</f>
        <v>26700</v>
      </c>
      <c r="FQ14" s="43">
        <f>INDEX(exchange_rates13,MATCH(Exch_Rate!A14,Exch_regions1,0),MATCH(Exch_Rate!FQ$1,exch_month16,0))</f>
        <v>26700</v>
      </c>
    </row>
    <row r="15" spans="1:173" x14ac:dyDescent="0.25">
      <c r="A15" s="14" t="s">
        <v>12</v>
      </c>
      <c r="B15" s="27">
        <f t="shared" si="15"/>
        <v>30868</v>
      </c>
      <c r="C15" s="27">
        <f t="shared" si="15"/>
        <v>30116</v>
      </c>
      <c r="D15" s="27">
        <f t="shared" si="15"/>
        <v>30392</v>
      </c>
      <c r="E15" s="27">
        <f t="shared" si="15"/>
        <v>31218</v>
      </c>
      <c r="F15" s="27">
        <f t="shared" si="15"/>
        <v>32172</v>
      </c>
      <c r="G15" s="27">
        <f t="shared" si="15"/>
        <v>33435</v>
      </c>
      <c r="H15" s="27">
        <f t="shared" si="15"/>
        <v>32960</v>
      </c>
      <c r="I15" s="27">
        <f t="shared" si="15"/>
        <v>30660</v>
      </c>
      <c r="J15" s="27">
        <f t="shared" si="15"/>
        <v>30255</v>
      </c>
      <c r="K15" s="27">
        <f t="shared" si="15"/>
        <v>29600</v>
      </c>
      <c r="L15" s="27">
        <f t="shared" si="16"/>
        <v>27300</v>
      </c>
      <c r="M15" s="27">
        <f t="shared" si="16"/>
        <v>26575</v>
      </c>
      <c r="N15" s="27">
        <f t="shared" si="16"/>
        <v>24118</v>
      </c>
      <c r="O15" s="27">
        <f t="shared" si="16"/>
        <v>24165</v>
      </c>
      <c r="P15" s="27">
        <f t="shared" si="16"/>
        <v>22580</v>
      </c>
      <c r="Q15" s="27">
        <f t="shared" si="16"/>
        <v>21956</v>
      </c>
      <c r="R15" s="27">
        <f t="shared" si="16"/>
        <v>21935.200000000001</v>
      </c>
      <c r="S15" s="27">
        <f t="shared" si="16"/>
        <v>22160</v>
      </c>
      <c r="T15" s="27">
        <f t="shared" si="16"/>
        <v>22310</v>
      </c>
      <c r="U15" s="27">
        <f t="shared" si="16"/>
        <v>22445</v>
      </c>
      <c r="V15" s="27">
        <f t="shared" si="17"/>
        <v>22365</v>
      </c>
      <c r="W15" s="27">
        <f t="shared" si="17"/>
        <v>22610</v>
      </c>
      <c r="X15" s="27">
        <f t="shared" si="17"/>
        <v>22685</v>
      </c>
      <c r="Y15" s="27">
        <f t="shared" si="17"/>
        <v>22104</v>
      </c>
      <c r="Z15" s="27">
        <f t="shared" si="17"/>
        <v>21372.6</v>
      </c>
      <c r="AA15" s="27">
        <f t="shared" si="17"/>
        <v>17455</v>
      </c>
      <c r="AB15" s="27">
        <f t="shared" si="17"/>
        <v>16465</v>
      </c>
      <c r="AC15" s="27">
        <f t="shared" si="17"/>
        <v>18024</v>
      </c>
      <c r="AD15" s="27">
        <f t="shared" si="17"/>
        <v>18375</v>
      </c>
      <c r="AE15" s="27">
        <f t="shared" si="17"/>
        <v>19195</v>
      </c>
      <c r="AF15" s="27">
        <f t="shared" si="18"/>
        <v>19580</v>
      </c>
      <c r="AG15" s="27">
        <f t="shared" si="18"/>
        <v>19920</v>
      </c>
      <c r="AH15" s="27">
        <f t="shared" si="18"/>
        <v>20624</v>
      </c>
      <c r="AI15" s="27">
        <f t="shared" si="18"/>
        <v>20600</v>
      </c>
      <c r="AJ15" s="27">
        <f t="shared" si="18"/>
        <v>20965</v>
      </c>
      <c r="AK15" s="27">
        <f t="shared" si="18"/>
        <v>20960</v>
      </c>
      <c r="AL15" s="27">
        <f t="shared" si="18"/>
        <v>19910</v>
      </c>
      <c r="AM15" s="27">
        <f t="shared" si="18"/>
        <v>18575</v>
      </c>
      <c r="AN15" s="27">
        <f t="shared" si="18"/>
        <v>19452</v>
      </c>
      <c r="AO15" s="27">
        <f t="shared" si="18"/>
        <v>20465</v>
      </c>
      <c r="AP15" s="27">
        <f t="shared" si="19"/>
        <v>20907.599999999999</v>
      </c>
      <c r="AQ15" s="27">
        <f t="shared" si="19"/>
        <v>20740</v>
      </c>
      <c r="AR15" s="27">
        <f t="shared" si="19"/>
        <v>20730</v>
      </c>
      <c r="AS15" s="27">
        <f t="shared" si="19"/>
        <v>20680</v>
      </c>
      <c r="AT15" s="27">
        <f t="shared" si="19"/>
        <v>20405</v>
      </c>
      <c r="AU15" s="27">
        <f t="shared" si="19"/>
        <v>21245</v>
      </c>
      <c r="AV15" s="27">
        <f t="shared" si="19"/>
        <v>21575</v>
      </c>
      <c r="AW15" s="27">
        <f t="shared" si="19"/>
        <v>21520</v>
      </c>
      <c r="AX15" s="27">
        <f t="shared" si="19"/>
        <v>21942.6</v>
      </c>
      <c r="AY15" s="27">
        <f t="shared" si="19"/>
        <v>22125</v>
      </c>
      <c r="AZ15" s="27">
        <f t="shared" si="20"/>
        <v>22150</v>
      </c>
      <c r="BA15" s="27">
        <f t="shared" si="20"/>
        <v>22150</v>
      </c>
      <c r="BB15" s="27">
        <f t="shared" si="20"/>
        <v>22100</v>
      </c>
      <c r="BC15" s="27">
        <f t="shared" si="20"/>
        <v>22200</v>
      </c>
      <c r="BD15" s="27">
        <f t="shared" si="20"/>
        <v>22200</v>
      </c>
      <c r="BE15" s="27">
        <f t="shared" si="20"/>
        <v>22500</v>
      </c>
      <c r="BF15" s="27">
        <f t="shared" si="20"/>
        <v>22800</v>
      </c>
      <c r="BG15" s="27">
        <f t="shared" si="20"/>
        <v>22500</v>
      </c>
      <c r="BH15" s="27">
        <f t="shared" si="20"/>
        <v>22800</v>
      </c>
      <c r="BI15" s="27">
        <f t="shared" si="20"/>
        <v>22720</v>
      </c>
      <c r="BJ15" s="27">
        <f t="shared" si="21"/>
        <v>22660</v>
      </c>
      <c r="BK15" s="27">
        <f t="shared" si="21"/>
        <v>22400</v>
      </c>
      <c r="BL15" s="27">
        <f t="shared" si="21"/>
        <v>23100</v>
      </c>
      <c r="BM15" s="27">
        <f t="shared" si="21"/>
        <v>23160</v>
      </c>
      <c r="BN15" s="27">
        <f t="shared" si="21"/>
        <v>23000</v>
      </c>
      <c r="BO15" s="27">
        <f t="shared" si="21"/>
        <v>23100</v>
      </c>
      <c r="BP15" s="27">
        <f t="shared" si="21"/>
        <v>23000</v>
      </c>
      <c r="BQ15" s="27">
        <f t="shared" si="21"/>
        <v>23000</v>
      </c>
      <c r="BR15" s="27">
        <f t="shared" si="21"/>
        <v>23100</v>
      </c>
      <c r="BS15" s="27">
        <f t="shared" si="21"/>
        <v>23000</v>
      </c>
      <c r="BT15" s="27">
        <f t="shared" si="22"/>
        <v>23000</v>
      </c>
      <c r="BU15" s="27">
        <f t="shared" si="22"/>
        <v>23200</v>
      </c>
      <c r="BV15" s="27">
        <f t="shared" si="22"/>
        <v>23140</v>
      </c>
      <c r="BW15" s="27">
        <f t="shared" si="22"/>
        <v>22450</v>
      </c>
      <c r="BX15" s="27">
        <f t="shared" si="22"/>
        <v>22300</v>
      </c>
      <c r="BY15" s="27">
        <f t="shared" si="22"/>
        <v>22080</v>
      </c>
      <c r="BZ15" s="27">
        <f t="shared" si="22"/>
        <v>22380</v>
      </c>
      <c r="CA15" s="27">
        <f t="shared" si="22"/>
        <v>22600</v>
      </c>
      <c r="CB15" s="27">
        <f t="shared" si="22"/>
        <v>23100</v>
      </c>
      <c r="CC15" s="27">
        <f t="shared" si="22"/>
        <v>23000</v>
      </c>
      <c r="CD15" s="27">
        <f t="shared" si="23"/>
        <v>23000</v>
      </c>
      <c r="CE15" s="27">
        <f t="shared" si="23"/>
        <v>23100</v>
      </c>
      <c r="CF15" s="27">
        <f t="shared" si="23"/>
        <v>23100</v>
      </c>
      <c r="CG15" s="27">
        <f t="shared" si="23"/>
        <v>23100</v>
      </c>
      <c r="CH15" s="27">
        <f t="shared" si="23"/>
        <v>23100</v>
      </c>
      <c r="CI15" s="27">
        <f t="shared" si="23"/>
        <v>23900</v>
      </c>
      <c r="CJ15" s="27">
        <f t="shared" si="23"/>
        <v>24000</v>
      </c>
      <c r="CK15" s="27">
        <f t="shared" si="23"/>
        <v>24100</v>
      </c>
      <c r="CL15" s="27">
        <f t="shared" si="23"/>
        <v>24100</v>
      </c>
      <c r="CM15" s="27">
        <f t="shared" si="23"/>
        <v>23840</v>
      </c>
      <c r="CN15" s="27">
        <f t="shared" si="24"/>
        <v>24100</v>
      </c>
      <c r="CO15" s="27">
        <f t="shared" si="24"/>
        <v>23900</v>
      </c>
      <c r="CP15" s="27">
        <f t="shared" si="24"/>
        <v>24000</v>
      </c>
      <c r="CQ15" s="27">
        <f t="shared" si="24"/>
        <v>24025</v>
      </c>
      <c r="CR15" s="27">
        <f t="shared" si="24"/>
        <v>24200</v>
      </c>
      <c r="CS15" s="27">
        <f t="shared" si="24"/>
        <v>24410</v>
      </c>
      <c r="CT15" s="27">
        <f t="shared" si="24"/>
        <v>24200</v>
      </c>
      <c r="CU15" s="27">
        <f t="shared" si="24"/>
        <v>25000</v>
      </c>
      <c r="CV15" s="27">
        <f t="shared" si="24"/>
        <v>24825</v>
      </c>
      <c r="CW15" s="27">
        <f t="shared" si="24"/>
        <v>24800</v>
      </c>
      <c r="CX15" s="27">
        <f t="shared" si="24"/>
        <v>24850</v>
      </c>
      <c r="CY15" s="27">
        <f t="shared" si="24"/>
        <v>25025</v>
      </c>
      <c r="CZ15" s="27">
        <f t="shared" si="9"/>
        <v>25100</v>
      </c>
      <c r="DA15" s="27">
        <f t="shared" si="9"/>
        <v>24400</v>
      </c>
      <c r="DB15" s="27">
        <f t="shared" si="9"/>
        <v>24500</v>
      </c>
      <c r="DC15" s="27">
        <f t="shared" si="9"/>
        <v>24750</v>
      </c>
      <c r="DD15" s="27">
        <f t="shared" si="9"/>
        <v>25200</v>
      </c>
      <c r="DE15" s="27">
        <f t="shared" si="9"/>
        <v>25400</v>
      </c>
      <c r="DF15" s="27">
        <f t="shared" si="9"/>
        <v>25200</v>
      </c>
      <c r="DG15" s="27">
        <f t="shared" si="9"/>
        <v>25300</v>
      </c>
      <c r="DH15" s="27">
        <f t="shared" si="14"/>
        <v>25600</v>
      </c>
      <c r="DI15" s="27">
        <f t="shared" si="14"/>
        <v>25600</v>
      </c>
      <c r="DJ15" s="27">
        <f t="shared" si="14"/>
        <v>25850</v>
      </c>
      <c r="DK15" s="27">
        <f t="shared" si="14"/>
        <v>26000</v>
      </c>
      <c r="DL15" s="27">
        <f t="shared" si="14"/>
        <v>25900</v>
      </c>
      <c r="DM15" s="27">
        <f t="shared" si="14"/>
        <v>25900</v>
      </c>
      <c r="DN15" s="27">
        <f t="shared" si="10"/>
        <v>26000</v>
      </c>
      <c r="DO15" s="27">
        <f t="shared" si="10"/>
        <v>26000</v>
      </c>
      <c r="DP15" s="27">
        <f t="shared" si="10"/>
        <v>26050</v>
      </c>
      <c r="DQ15" s="27">
        <f t="shared" si="10"/>
        <v>26200</v>
      </c>
      <c r="DR15" s="27">
        <f t="shared" si="10"/>
        <v>26400</v>
      </c>
      <c r="DS15" s="27">
        <f t="shared" si="10"/>
        <v>26400</v>
      </c>
      <c r="DT15" s="27">
        <f t="shared" si="10"/>
        <v>26360</v>
      </c>
      <c r="DU15" s="27">
        <f t="shared" si="10"/>
        <v>26500</v>
      </c>
      <c r="DV15" s="27">
        <f t="shared" si="10"/>
        <v>26400</v>
      </c>
      <c r="DW15" s="27">
        <f t="shared" si="10"/>
        <v>26400</v>
      </c>
      <c r="DX15" s="27">
        <f t="shared" si="10"/>
        <v>26400</v>
      </c>
      <c r="DY15" s="27">
        <f t="shared" si="10"/>
        <v>26000</v>
      </c>
      <c r="DZ15" s="27">
        <f t="shared" si="10"/>
        <v>26300</v>
      </c>
      <c r="EA15" s="27">
        <f t="shared" si="12"/>
        <v>26600</v>
      </c>
      <c r="EB15" s="27">
        <f t="shared" si="12"/>
        <v>26600</v>
      </c>
      <c r="EC15" s="27">
        <f t="shared" si="12"/>
        <v>26600</v>
      </c>
      <c r="ED15" s="27">
        <f t="shared" si="12"/>
        <v>26720</v>
      </c>
      <c r="EE15" s="27">
        <f t="shared" si="12"/>
        <v>27000</v>
      </c>
      <c r="EF15" s="27">
        <f t="shared" si="12"/>
        <v>27150</v>
      </c>
      <c r="EG15" s="27">
        <f t="shared" si="12"/>
        <v>27200</v>
      </c>
      <c r="EH15" s="27">
        <f t="shared" si="12"/>
        <v>27000</v>
      </c>
      <c r="EI15" s="27">
        <f t="shared" si="12"/>
        <v>27000</v>
      </c>
      <c r="EJ15" s="27">
        <f t="shared" si="12"/>
        <v>27200</v>
      </c>
      <c r="EK15" s="27">
        <f t="shared" si="12"/>
        <v>27200</v>
      </c>
      <c r="EL15" s="27">
        <f t="shared" si="12"/>
        <v>27200</v>
      </c>
      <c r="EM15" s="27">
        <f t="shared" si="12"/>
        <v>27400</v>
      </c>
      <c r="EN15" s="27">
        <f t="shared" si="12"/>
        <v>27250</v>
      </c>
      <c r="EO15" s="27">
        <f t="shared" si="12"/>
        <v>27200</v>
      </c>
      <c r="EP15" s="27">
        <f t="shared" si="12"/>
        <v>27800</v>
      </c>
      <c r="EQ15" s="27">
        <f t="shared" si="12"/>
        <v>27800</v>
      </c>
      <c r="ER15" s="27">
        <f t="shared" si="12"/>
        <v>28000</v>
      </c>
      <c r="ES15" s="27">
        <f t="shared" si="13"/>
        <v>27600</v>
      </c>
      <c r="ET15" s="27">
        <f t="shared" si="13"/>
        <v>27800</v>
      </c>
      <c r="EU15" s="27">
        <f t="shared" si="13"/>
        <v>27950</v>
      </c>
      <c r="EV15" s="27">
        <f t="shared" si="13"/>
        <v>27840</v>
      </c>
      <c r="EW15" s="27">
        <f t="shared" si="13"/>
        <v>28000</v>
      </c>
      <c r="EX15" s="27">
        <f t="shared" si="13"/>
        <v>27650</v>
      </c>
      <c r="EY15" s="27">
        <f t="shared" si="13"/>
        <v>27440</v>
      </c>
      <c r="EZ15" s="27">
        <f t="shared" si="13"/>
        <v>27400</v>
      </c>
      <c r="FA15" s="27">
        <f t="shared" si="13"/>
        <v>27650</v>
      </c>
      <c r="FB15" s="27">
        <f t="shared" si="13"/>
        <v>27800</v>
      </c>
      <c r="FC15" s="27">
        <f t="shared" si="13"/>
        <v>27800</v>
      </c>
      <c r="FD15" s="27">
        <f t="shared" si="11"/>
        <v>27600</v>
      </c>
      <c r="FE15" s="27">
        <f>INDEX(Exch_Rate_Data1,MATCH(Exch_Rate!A15,Exch_regions1,0),MATCH(Exch_Rate!FE$1,exch_month4,0))</f>
        <v>27750</v>
      </c>
      <c r="FF15" s="31">
        <f>INDEX(exch_Rate_Data2,MATCH(Exch_Rate!A15,Exch_regions1,0),MATCH(Exch_Rate!FF$1,exch_month5,0))</f>
        <v>27750</v>
      </c>
      <c r="FG15" s="31">
        <f>INDEX(exch_Rate_Data3,MATCH(Exch_Rate!A15,Exch_regions1,0),MATCH(Exch_Rate!FG$1,exch_month6,0))</f>
        <v>28050</v>
      </c>
      <c r="FH15" s="31">
        <f>INDEX(Exchange_rate4,MATCH(Exch_Rate!A15,Exch_regions1,0),MATCH(Exch_Rate!FH$1,exch_month7,0))</f>
        <v>27800</v>
      </c>
      <c r="FI15" s="31">
        <f>INDEX(Exchange_rate5,MATCH(Exch_Rate!A15,Exch_regions1,0),MATCH(Exch_Rate!FI$1,exch_month8,0))</f>
        <v>27968.75</v>
      </c>
      <c r="FJ15" s="31">
        <f>INDEX(Exchange_rate6,MATCH(Exch_Rate!A15,Exch_regions1,0),MATCH(Exch_Rate!FJ$1,exch_month9,0))</f>
        <v>28080</v>
      </c>
      <c r="FK15" s="43">
        <f>INDEX(Exchange_rate7,MATCH(Exch_Rate!A15,Exch_regions1,0),MATCH(Exch_Rate!FK$1,exch_month10,0))</f>
        <v>28200</v>
      </c>
      <c r="FL15" s="43">
        <f>INDEX(exchange_rates8,MATCH(Exch_Rate!A15,Exch_regions1,0),MATCH(Exch_Rate!FL$1,exch_month11,0))</f>
        <v>28450</v>
      </c>
      <c r="FM15" s="43">
        <f>INDEX(exchange_rates9,MATCH(Exch_Rate!A15,Exch_regions1,0),MATCH(Exch_Rate!FM$1,exch_month12,0))</f>
        <v>28300</v>
      </c>
      <c r="FN15" s="43">
        <f>INDEX(exchange_rates10,MATCH(Exch_Rate!A15,Exch_regions1,0),MATCH(Exch_Rate!FN$1,exch_month13,0))</f>
        <v>28450</v>
      </c>
      <c r="FO15" s="43">
        <f>INDEX(exchange_rates11,MATCH(Exch_Rate!A15,Exch_regions1,0),MATCH(Exch_Rate!FO$1,exch_month14,0))</f>
        <v>28388.799999999999</v>
      </c>
      <c r="FP15" s="43">
        <f>INDEX(exchange_rates12,MATCH(Exch_Rate!A15,Exch_regions1,0),MATCH(Exch_Rate!FP$1,exch_month15,0))</f>
        <v>28625</v>
      </c>
      <c r="FQ15" s="43">
        <f>INDEX(exchange_rates13,MATCH(Exch_Rate!A15,Exch_regions1,0),MATCH(Exch_Rate!FQ$1,exch_month16,0))</f>
        <v>28718.75</v>
      </c>
    </row>
    <row r="16" spans="1:173" x14ac:dyDescent="0.25">
      <c r="A16" s="14" t="s">
        <v>13</v>
      </c>
      <c r="B16" s="27">
        <f t="shared" si="15"/>
        <v>30781.25</v>
      </c>
      <c r="C16" s="27">
        <f t="shared" si="15"/>
        <v>29893.75</v>
      </c>
      <c r="D16" s="27">
        <f t="shared" si="15"/>
        <v>30292</v>
      </c>
      <c r="E16" s="27">
        <f t="shared" si="15"/>
        <v>31459.5</v>
      </c>
      <c r="F16" s="27">
        <f t="shared" si="15"/>
        <v>32650</v>
      </c>
      <c r="G16" s="27">
        <f t="shared" si="15"/>
        <v>33512.5</v>
      </c>
      <c r="H16" s="27">
        <f t="shared" si="15"/>
        <v>31250</v>
      </c>
      <c r="I16" s="27">
        <f t="shared" si="15"/>
        <v>30600</v>
      </c>
      <c r="J16" s="27">
        <f t="shared" si="15"/>
        <v>30431.25</v>
      </c>
      <c r="K16" s="27">
        <f t="shared" si="15"/>
        <v>28531.25</v>
      </c>
      <c r="L16" s="27">
        <f t="shared" si="16"/>
        <v>25625</v>
      </c>
      <c r="M16" s="27">
        <f t="shared" si="16"/>
        <v>25037.5</v>
      </c>
      <c r="N16" s="27">
        <f t="shared" si="16"/>
        <v>25068.75</v>
      </c>
      <c r="O16" s="27">
        <f t="shared" si="16"/>
        <v>24900</v>
      </c>
      <c r="P16" s="27">
        <f t="shared" si="16"/>
        <v>23000</v>
      </c>
      <c r="Q16" s="27">
        <f t="shared" si="16"/>
        <v>22256.25</v>
      </c>
      <c r="R16" s="27">
        <f t="shared" si="16"/>
        <v>22425</v>
      </c>
      <c r="S16" s="27">
        <f t="shared" si="16"/>
        <v>22625</v>
      </c>
      <c r="T16" s="27">
        <f t="shared" si="16"/>
        <v>22331.25</v>
      </c>
      <c r="U16" s="27">
        <f t="shared" si="16"/>
        <v>22387.5</v>
      </c>
      <c r="V16" s="27">
        <f t="shared" si="17"/>
        <v>22462.5</v>
      </c>
      <c r="W16" s="27">
        <f t="shared" si="17"/>
        <v>22383.25</v>
      </c>
      <c r="X16" s="27">
        <f t="shared" si="17"/>
        <v>22355.75</v>
      </c>
      <c r="Y16" s="27">
        <f t="shared" si="17"/>
        <v>22414.666666666668</v>
      </c>
      <c r="Z16" s="27">
        <f t="shared" si="17"/>
        <v>21375</v>
      </c>
      <c r="AA16" s="27">
        <f t="shared" si="17"/>
        <v>18012.5</v>
      </c>
      <c r="AB16" s="27">
        <f t="shared" si="17"/>
        <v>16631.25</v>
      </c>
      <c r="AC16" s="27">
        <f t="shared" si="17"/>
        <v>17527.5</v>
      </c>
      <c r="AD16" s="27">
        <f t="shared" si="17"/>
        <v>18275</v>
      </c>
      <c r="AE16" s="27">
        <f t="shared" si="17"/>
        <v>18937.5</v>
      </c>
      <c r="AF16" s="27">
        <f t="shared" si="18"/>
        <v>19156.25</v>
      </c>
      <c r="AG16" s="27">
        <f t="shared" si="18"/>
        <v>19737.5</v>
      </c>
      <c r="AH16" s="27">
        <f t="shared" si="18"/>
        <v>20937.5</v>
      </c>
      <c r="AI16" s="27">
        <f t="shared" si="18"/>
        <v>21220</v>
      </c>
      <c r="AJ16" s="27">
        <f t="shared" si="18"/>
        <v>20815.75</v>
      </c>
      <c r="AK16" s="27">
        <f t="shared" si="18"/>
        <v>20568.75</v>
      </c>
      <c r="AL16" s="27">
        <f t="shared" si="18"/>
        <v>20312.5</v>
      </c>
      <c r="AM16" s="27">
        <f t="shared" si="18"/>
        <v>18287.5</v>
      </c>
      <c r="AN16" s="27">
        <f t="shared" si="18"/>
        <v>18833.25</v>
      </c>
      <c r="AO16" s="27">
        <f t="shared" si="18"/>
        <v>20525</v>
      </c>
      <c r="AP16" s="27">
        <f t="shared" si="19"/>
        <v>20575</v>
      </c>
      <c r="AQ16" s="27">
        <f t="shared" si="19"/>
        <v>20650</v>
      </c>
      <c r="AR16" s="27">
        <f t="shared" si="19"/>
        <v>20641.666666666668</v>
      </c>
      <c r="AS16" s="27">
        <f t="shared" si="19"/>
        <v>20687.5</v>
      </c>
      <c r="AT16" s="27">
        <f t="shared" si="19"/>
        <v>20775</v>
      </c>
      <c r="AU16" s="27">
        <f t="shared" si="19"/>
        <v>21543.75</v>
      </c>
      <c r="AV16" s="27">
        <f t="shared" si="19"/>
        <v>21881.25</v>
      </c>
      <c r="AW16" s="27">
        <f t="shared" si="19"/>
        <v>21775</v>
      </c>
      <c r="AX16" s="27">
        <f t="shared" si="19"/>
        <v>22015.75</v>
      </c>
      <c r="AY16" s="27">
        <f t="shared" si="19"/>
        <v>21635.75</v>
      </c>
      <c r="AZ16" s="27">
        <f t="shared" si="20"/>
        <v>21853.25</v>
      </c>
      <c r="BA16" s="27">
        <f t="shared" si="20"/>
        <v>22070.75</v>
      </c>
      <c r="BB16" s="27">
        <f t="shared" si="20"/>
        <v>22303.25</v>
      </c>
      <c r="BC16" s="27">
        <f t="shared" si="20"/>
        <v>22337.5</v>
      </c>
      <c r="BD16" s="27">
        <f t="shared" si="20"/>
        <v>22387.5</v>
      </c>
      <c r="BE16" s="27">
        <f t="shared" si="20"/>
        <v>22387.5</v>
      </c>
      <c r="BF16" s="27">
        <f t="shared" si="20"/>
        <v>22437.5</v>
      </c>
      <c r="BG16" s="27">
        <f t="shared" si="20"/>
        <v>22487.5</v>
      </c>
      <c r="BH16" s="27">
        <f t="shared" si="20"/>
        <v>22575</v>
      </c>
      <c r="BI16" s="27">
        <f t="shared" si="20"/>
        <v>22662.5</v>
      </c>
      <c r="BJ16" s="27">
        <f t="shared" si="21"/>
        <v>22656.25</v>
      </c>
      <c r="BK16" s="27">
        <f t="shared" si="21"/>
        <v>22775</v>
      </c>
      <c r="BL16" s="27">
        <f t="shared" si="21"/>
        <v>22887.5</v>
      </c>
      <c r="BM16" s="27">
        <f t="shared" si="21"/>
        <v>22775</v>
      </c>
      <c r="BN16" s="27">
        <f t="shared" si="21"/>
        <v>22787.5</v>
      </c>
      <c r="BO16" s="27">
        <f t="shared" si="21"/>
        <v>22947</v>
      </c>
      <c r="BP16" s="27">
        <f t="shared" si="21"/>
        <v>23093.75</v>
      </c>
      <c r="BQ16" s="27">
        <f t="shared" si="21"/>
        <v>23137.5</v>
      </c>
      <c r="BR16" s="27">
        <f t="shared" si="21"/>
        <v>23037.5</v>
      </c>
      <c r="BS16" s="27">
        <f t="shared" si="21"/>
        <v>23100</v>
      </c>
      <c r="BT16" s="27">
        <f t="shared" si="22"/>
        <v>23000</v>
      </c>
      <c r="BU16" s="27">
        <f t="shared" si="22"/>
        <v>23725</v>
      </c>
      <c r="BV16" s="27">
        <f t="shared" si="22"/>
        <v>23850</v>
      </c>
      <c r="BW16" s="27">
        <f t="shared" si="22"/>
        <v>22406.25</v>
      </c>
      <c r="BX16" s="27">
        <f t="shared" si="22"/>
        <v>22456.25</v>
      </c>
      <c r="BY16" s="27">
        <f t="shared" si="22"/>
        <v>22975</v>
      </c>
      <c r="BZ16" s="27">
        <f t="shared" si="22"/>
        <v>23537.5</v>
      </c>
      <c r="CA16" s="27">
        <f t="shared" si="22"/>
        <v>22918.75</v>
      </c>
      <c r="CB16" s="27">
        <f t="shared" si="22"/>
        <v>23000</v>
      </c>
      <c r="CC16" s="27">
        <f t="shared" si="22"/>
        <v>23150</v>
      </c>
      <c r="CD16" s="27">
        <f t="shared" si="23"/>
        <v>23150</v>
      </c>
      <c r="CE16" s="27">
        <f t="shared" si="23"/>
        <v>23093.75</v>
      </c>
      <c r="CF16" s="27">
        <f t="shared" si="23"/>
        <v>23318.75</v>
      </c>
      <c r="CG16" s="27">
        <f t="shared" si="23"/>
        <v>23431.25</v>
      </c>
      <c r="CH16" s="27">
        <f t="shared" si="23"/>
        <v>23293.75</v>
      </c>
      <c r="CI16" s="27">
        <f t="shared" si="23"/>
        <v>23393.75</v>
      </c>
      <c r="CJ16" s="27">
        <f t="shared" si="23"/>
        <v>23468.75</v>
      </c>
      <c r="CK16" s="27">
        <f t="shared" si="23"/>
        <v>23325</v>
      </c>
      <c r="CL16" s="27">
        <f t="shared" si="23"/>
        <v>23300</v>
      </c>
      <c r="CM16" s="27">
        <f t="shared" si="23"/>
        <v>23406.25</v>
      </c>
      <c r="CN16" s="27">
        <f t="shared" si="24"/>
        <v>24275</v>
      </c>
      <c r="CO16" s="27">
        <f t="shared" si="24"/>
        <v>24166.75</v>
      </c>
      <c r="CP16" s="27">
        <f t="shared" si="24"/>
        <v>24150</v>
      </c>
      <c r="CQ16" s="27">
        <f t="shared" si="24"/>
        <v>24293.75</v>
      </c>
      <c r="CR16" s="27">
        <f t="shared" si="24"/>
        <v>24250</v>
      </c>
      <c r="CS16" s="27">
        <f t="shared" si="24"/>
        <v>24400</v>
      </c>
      <c r="CT16" s="27">
        <f t="shared" si="24"/>
        <v>24400</v>
      </c>
      <c r="CU16" s="27">
        <f t="shared" si="24"/>
        <v>24481.25</v>
      </c>
      <c r="CV16" s="27">
        <f t="shared" si="24"/>
        <v>24543.75</v>
      </c>
      <c r="CW16" s="27">
        <f t="shared" si="24"/>
        <v>24700</v>
      </c>
      <c r="CX16" s="27">
        <f t="shared" si="24"/>
        <v>24662.5</v>
      </c>
      <c r="CY16" s="27">
        <f t="shared" si="24"/>
        <v>24787.5</v>
      </c>
      <c r="CZ16" s="27">
        <f t="shared" si="9"/>
        <v>24918.75</v>
      </c>
      <c r="DA16" s="27">
        <f t="shared" si="9"/>
        <v>24906.25</v>
      </c>
      <c r="DB16" s="27">
        <f t="shared" si="9"/>
        <v>24931.25</v>
      </c>
      <c r="DC16" s="27">
        <f t="shared" si="9"/>
        <v>25275</v>
      </c>
      <c r="DD16" s="27">
        <f t="shared" si="9"/>
        <v>25353.25</v>
      </c>
      <c r="DE16" s="27">
        <f t="shared" si="9"/>
        <v>25180</v>
      </c>
      <c r="DF16" s="27">
        <f t="shared" si="9"/>
        <v>25604</v>
      </c>
      <c r="DG16" s="27">
        <f t="shared" si="9"/>
        <v>25662.5</v>
      </c>
      <c r="DH16" s="27">
        <f t="shared" si="14"/>
        <v>25725</v>
      </c>
      <c r="DI16" s="27">
        <f t="shared" si="14"/>
        <v>25643.75</v>
      </c>
      <c r="DJ16" s="27">
        <f t="shared" si="14"/>
        <v>25800</v>
      </c>
      <c r="DK16" s="27">
        <f t="shared" si="14"/>
        <v>25762.5</v>
      </c>
      <c r="DL16" s="27">
        <f t="shared" si="14"/>
        <v>25525</v>
      </c>
      <c r="DM16" s="27">
        <f t="shared" si="14"/>
        <v>25691.666666666668</v>
      </c>
      <c r="DN16" s="27">
        <f t="shared" si="10"/>
        <v>25443.75</v>
      </c>
      <c r="DO16" s="27">
        <f t="shared" si="10"/>
        <v>25466.75</v>
      </c>
      <c r="DP16" s="27">
        <f t="shared" si="10"/>
        <v>25668.75</v>
      </c>
      <c r="DQ16" s="27">
        <f t="shared" si="10"/>
        <v>25815</v>
      </c>
      <c r="DR16" s="27">
        <f t="shared" si="10"/>
        <v>25875</v>
      </c>
      <c r="DS16" s="27">
        <f t="shared" si="10"/>
        <v>25912.5</v>
      </c>
      <c r="DT16" s="27">
        <f t="shared" si="10"/>
        <v>25937.5</v>
      </c>
      <c r="DU16" s="27">
        <f t="shared" si="10"/>
        <v>26000</v>
      </c>
      <c r="DV16" s="27">
        <f t="shared" si="10"/>
        <v>25880</v>
      </c>
      <c r="DW16" s="27">
        <f t="shared" si="10"/>
        <v>26037.5</v>
      </c>
      <c r="DX16" s="27">
        <f t="shared" si="10"/>
        <v>25912.5</v>
      </c>
      <c r="DY16" s="27">
        <f t="shared" si="10"/>
        <v>26000</v>
      </c>
      <c r="DZ16" s="27">
        <f t="shared" si="10"/>
        <v>26000</v>
      </c>
      <c r="EA16" s="27">
        <f t="shared" si="12"/>
        <v>26000</v>
      </c>
      <c r="EB16" s="27">
        <f t="shared" si="12"/>
        <v>26000</v>
      </c>
      <c r="EC16" s="27">
        <f t="shared" si="12"/>
        <v>26000</v>
      </c>
      <c r="ED16" s="27">
        <f t="shared" si="12"/>
        <v>26010</v>
      </c>
      <c r="EE16" s="27">
        <f t="shared" si="12"/>
        <v>25993.75</v>
      </c>
      <c r="EF16" s="27">
        <f t="shared" si="12"/>
        <v>26093.75</v>
      </c>
      <c r="EG16" s="27">
        <f t="shared" si="12"/>
        <v>26125</v>
      </c>
      <c r="EH16" s="27">
        <f t="shared" si="12"/>
        <v>26135</v>
      </c>
      <c r="EI16" s="27">
        <f t="shared" si="12"/>
        <v>26418.75</v>
      </c>
      <c r="EJ16" s="27">
        <f t="shared" si="12"/>
        <v>26400</v>
      </c>
      <c r="EK16" s="27">
        <f t="shared" si="12"/>
        <v>26565</v>
      </c>
      <c r="EL16" s="27">
        <f t="shared" si="12"/>
        <v>26900</v>
      </c>
      <c r="EM16" s="27">
        <f t="shared" si="12"/>
        <v>27000</v>
      </c>
      <c r="EN16" s="27">
        <f t="shared" si="12"/>
        <v>27125</v>
      </c>
      <c r="EO16" s="27">
        <f t="shared" si="12"/>
        <v>27750</v>
      </c>
      <c r="EP16" s="27">
        <f t="shared" si="12"/>
        <v>28000</v>
      </c>
      <c r="EQ16" s="27">
        <f t="shared" si="12"/>
        <v>27125</v>
      </c>
      <c r="ER16" s="27">
        <f t="shared" si="12"/>
        <v>26531</v>
      </c>
      <c r="ES16" s="27">
        <f t="shared" si="13"/>
        <v>26406</v>
      </c>
      <c r="ET16" s="27">
        <f t="shared" si="13"/>
        <v>27000</v>
      </c>
      <c r="EU16" s="27">
        <f t="shared" si="13"/>
        <v>27062</v>
      </c>
      <c r="EV16" s="27">
        <f t="shared" si="13"/>
        <v>27000</v>
      </c>
      <c r="EW16" s="27">
        <f t="shared" si="13"/>
        <v>27000</v>
      </c>
      <c r="EX16" s="27">
        <f t="shared" si="13"/>
        <v>27031</v>
      </c>
      <c r="EY16" s="27">
        <f t="shared" si="13"/>
        <v>27115</v>
      </c>
      <c r="EZ16" s="27">
        <f t="shared" si="13"/>
        <v>27270</v>
      </c>
      <c r="FA16" s="27">
        <f t="shared" si="13"/>
        <v>27812</v>
      </c>
      <c r="FB16" s="27">
        <f t="shared" si="13"/>
        <v>28015</v>
      </c>
      <c r="FC16" s="27">
        <f t="shared" si="13"/>
        <v>28056</v>
      </c>
      <c r="FD16" s="27">
        <f t="shared" si="11"/>
        <v>28000</v>
      </c>
      <c r="FE16" s="27">
        <f>INDEX(Exch_Rate_Data1,MATCH(Exch_Rate!A16,Exch_regions1,0),MATCH(Exch_Rate!FE$1,exch_month4,0))</f>
        <v>28000</v>
      </c>
      <c r="FF16" s="31">
        <f>INDEX(exch_Rate_Data2,MATCH(Exch_Rate!A16,Exch_regions1,0),MATCH(Exch_Rate!FF$1,exch_month5,0))</f>
        <v>28000</v>
      </c>
      <c r="FG16" s="31">
        <f>INDEX(exch_Rate_Data3,MATCH(Exch_Rate!A16,Exch_regions1,0),MATCH(Exch_Rate!FG$1,exch_month6,0))</f>
        <v>28000</v>
      </c>
      <c r="FH16" s="31">
        <f>INDEX(Exchange_rate4,MATCH(Exch_Rate!A16,Exch_regions1,0),MATCH(Exch_Rate!FH$1,exch_month7,0))</f>
        <v>28000</v>
      </c>
      <c r="FI16" s="31">
        <f>INDEX(Exchange_rate5,MATCH(Exch_Rate!A16,Exch_regions1,0),MATCH(Exch_Rate!FI$1,exch_month8,0))</f>
        <v>28000</v>
      </c>
      <c r="FJ16" s="31">
        <f>INDEX(Exchange_rate6,MATCH(Exch_Rate!A16,Exch_regions1,0),MATCH(Exch_Rate!FJ$1,exch_month9,0))</f>
        <v>27550</v>
      </c>
      <c r="FK16" s="43">
        <f>INDEX(Exchange_rate7,MATCH(Exch_Rate!A16,Exch_regions1,0),MATCH(Exch_Rate!FK$1,exch_month10,0))</f>
        <v>28000</v>
      </c>
      <c r="FL16" s="43">
        <f>INDEX(exchange_rates8,MATCH(Exch_Rate!A16,Exch_regions1,0),MATCH(Exch_Rate!FL$1,exch_month11,0))</f>
        <v>28250</v>
      </c>
      <c r="FM16" s="43">
        <f>INDEX(exchange_rates9,MATCH(Exch_Rate!A16,Exch_regions1,0),MATCH(Exch_Rate!FM$1,exch_month12,0))</f>
        <v>28250</v>
      </c>
      <c r="FN16" s="43">
        <f>INDEX(exchange_rates10,MATCH(Exch_Rate!A16,Exch_regions1,0),MATCH(Exch_Rate!FN$1,exch_month13,0))</f>
        <v>28500</v>
      </c>
      <c r="FO16" s="43">
        <f>INDEX(exchange_rates11,MATCH(Exch_Rate!A16,Exch_regions1,0),MATCH(Exch_Rate!FO$1,exch_month14,0))</f>
        <v>28477.75</v>
      </c>
      <c r="FP16" s="43">
        <f>INDEX(exchange_rates12,MATCH(Exch_Rate!A16,Exch_regions1,0),MATCH(Exch_Rate!FP$1,exch_month15,0))</f>
        <v>27750</v>
      </c>
      <c r="FQ16" s="43">
        <f>INDEX(exchange_rates13,MATCH(Exch_Rate!A16,Exch_regions1,0),MATCH(Exch_Rate!FQ$1,exch_month16,0))</f>
        <v>27875</v>
      </c>
    </row>
    <row r="17" spans="1:173" x14ac:dyDescent="0.25">
      <c r="A17" s="14" t="s">
        <v>14</v>
      </c>
      <c r="B17" s="27">
        <f t="shared" si="15"/>
        <v>30750</v>
      </c>
      <c r="C17" s="27">
        <f t="shared" si="15"/>
        <v>30437.5</v>
      </c>
      <c r="D17" s="27">
        <f t="shared" si="15"/>
        <v>30500</v>
      </c>
      <c r="E17" s="27">
        <f t="shared" si="15"/>
        <v>32150</v>
      </c>
      <c r="F17" s="27">
        <f t="shared" si="15"/>
        <v>32700</v>
      </c>
      <c r="G17" s="27">
        <f t="shared" si="15"/>
        <v>33912.5</v>
      </c>
      <c r="H17" s="27">
        <f t="shared" si="15"/>
        <v>32375</v>
      </c>
      <c r="I17" s="27">
        <f t="shared" si="15"/>
        <v>30637.5</v>
      </c>
      <c r="J17" s="27">
        <f t="shared" si="15"/>
        <v>30075</v>
      </c>
      <c r="K17" s="27">
        <f t="shared" si="15"/>
        <v>28812.5</v>
      </c>
      <c r="L17" s="27">
        <f t="shared" si="16"/>
        <v>26250</v>
      </c>
      <c r="M17" s="27">
        <f t="shared" si="16"/>
        <v>25875</v>
      </c>
      <c r="N17" s="27">
        <f t="shared" si="16"/>
        <v>25000</v>
      </c>
      <c r="O17" s="27">
        <f t="shared" si="16"/>
        <v>24187.5</v>
      </c>
      <c r="P17" s="27">
        <f t="shared" si="16"/>
        <v>23737.5</v>
      </c>
      <c r="Q17" s="27">
        <f t="shared" si="16"/>
        <v>22125</v>
      </c>
      <c r="R17" s="27">
        <f t="shared" si="16"/>
        <v>22000</v>
      </c>
      <c r="S17" s="27">
        <f t="shared" si="16"/>
        <v>22350</v>
      </c>
      <c r="T17" s="27">
        <f t="shared" si="16"/>
        <v>22250</v>
      </c>
      <c r="U17" s="27">
        <f t="shared" si="16"/>
        <v>22250</v>
      </c>
      <c r="V17" s="27">
        <f t="shared" si="17"/>
        <v>22166.666666666668</v>
      </c>
      <c r="W17" s="27">
        <f t="shared" si="17"/>
        <v>22933.333333333332</v>
      </c>
      <c r="X17" s="27">
        <f t="shared" si="17"/>
        <v>22908.333333333332</v>
      </c>
      <c r="Y17" s="27">
        <f t="shared" si="17"/>
        <v>22700</v>
      </c>
      <c r="Z17" s="27">
        <f t="shared" si="17"/>
        <v>21083.333333333332</v>
      </c>
      <c r="AA17" s="27">
        <f t="shared" si="17"/>
        <v>18125</v>
      </c>
      <c r="AB17" s="27">
        <f t="shared" si="17"/>
        <v>16583.333333333332</v>
      </c>
      <c r="AC17" s="27">
        <f t="shared" si="17"/>
        <v>18458.333333333332</v>
      </c>
      <c r="AD17" s="27">
        <f t="shared" si="17"/>
        <v>18166.666666666668</v>
      </c>
      <c r="AE17" s="27">
        <f t="shared" si="17"/>
        <v>19083.333333333332</v>
      </c>
      <c r="AF17" s="27">
        <f t="shared" si="18"/>
        <v>19258.333333333332</v>
      </c>
      <c r="AG17" s="27">
        <f t="shared" si="18"/>
        <v>19841.666666666668</v>
      </c>
      <c r="AH17" s="27">
        <f t="shared" si="18"/>
        <v>20750</v>
      </c>
      <c r="AI17" s="27">
        <f t="shared" si="18"/>
        <v>21000</v>
      </c>
      <c r="AJ17" s="27">
        <f t="shared" si="18"/>
        <v>20833.333333333332</v>
      </c>
      <c r="AK17" s="27">
        <f t="shared" si="18"/>
        <v>20383.333333333332</v>
      </c>
      <c r="AL17" s="27">
        <f t="shared" si="18"/>
        <v>19416.666666666668</v>
      </c>
      <c r="AM17" s="27">
        <f t="shared" si="18"/>
        <v>18125</v>
      </c>
      <c r="AN17" s="27">
        <f t="shared" si="18"/>
        <v>19833.333333333332</v>
      </c>
      <c r="AO17" s="27">
        <f t="shared" si="18"/>
        <v>21050</v>
      </c>
      <c r="AP17" s="27">
        <f t="shared" si="19"/>
        <v>20716.666666666668</v>
      </c>
      <c r="AQ17" s="27">
        <f t="shared" si="19"/>
        <v>21066.666666666668</v>
      </c>
      <c r="AR17" s="27">
        <f t="shared" si="19"/>
        <v>20400</v>
      </c>
      <c r="AS17" s="27">
        <f t="shared" si="19"/>
        <v>20175</v>
      </c>
      <c r="AT17" s="27">
        <f t="shared" si="19"/>
        <v>20758.333333333332</v>
      </c>
      <c r="AU17" s="27">
        <f t="shared" si="19"/>
        <v>21375</v>
      </c>
      <c r="AV17" s="27">
        <f t="shared" si="19"/>
        <v>21933.333333333332</v>
      </c>
      <c r="AW17" s="27">
        <f t="shared" si="19"/>
        <v>21766.666666666668</v>
      </c>
      <c r="AX17" s="27">
        <f t="shared" si="19"/>
        <v>22366.666666666668</v>
      </c>
      <c r="AY17" s="27">
        <f t="shared" si="19"/>
        <v>22266.666666666668</v>
      </c>
      <c r="AZ17" s="27">
        <f t="shared" si="20"/>
        <v>22033.333333333332</v>
      </c>
      <c r="BA17" s="27">
        <f t="shared" si="20"/>
        <v>22400</v>
      </c>
      <c r="BB17" s="27">
        <f t="shared" si="20"/>
        <v>22400</v>
      </c>
      <c r="BC17" s="27">
        <f t="shared" si="20"/>
        <v>22533.333333333332</v>
      </c>
      <c r="BD17" s="27">
        <f t="shared" si="20"/>
        <v>22625</v>
      </c>
      <c r="BE17" s="27">
        <f t="shared" si="20"/>
        <v>22758.333333333332</v>
      </c>
      <c r="BF17" s="27">
        <f t="shared" si="20"/>
        <v>22916.666666666668</v>
      </c>
      <c r="BG17" s="27">
        <f t="shared" si="20"/>
        <v>23166.666666666668</v>
      </c>
      <c r="BH17" s="27">
        <f t="shared" si="20"/>
        <v>23133.333333333332</v>
      </c>
      <c r="BI17" s="27">
        <f t="shared" si="20"/>
        <v>23300</v>
      </c>
      <c r="BJ17" s="27">
        <f t="shared" si="21"/>
        <v>23300</v>
      </c>
      <c r="BK17" s="27">
        <f t="shared" si="21"/>
        <v>23233.333333333332</v>
      </c>
      <c r="BL17" s="27">
        <f t="shared" si="21"/>
        <v>23133.333333333332</v>
      </c>
      <c r="BM17" s="27">
        <f t="shared" si="21"/>
        <v>23133.333333333332</v>
      </c>
      <c r="BN17" s="27">
        <f t="shared" si="21"/>
        <v>23133.333333333332</v>
      </c>
      <c r="BO17" s="27">
        <f t="shared" si="21"/>
        <v>23416.666666666668</v>
      </c>
      <c r="BP17" s="27">
        <f t="shared" si="21"/>
        <v>23133.333333333332</v>
      </c>
      <c r="BQ17" s="27">
        <f t="shared" si="21"/>
        <v>23166.666666666668</v>
      </c>
      <c r="BR17" s="27">
        <f t="shared" si="21"/>
        <v>23166.666666666668</v>
      </c>
      <c r="BS17" s="27">
        <f t="shared" si="21"/>
        <v>23166.666666666668</v>
      </c>
      <c r="BT17" s="27">
        <f t="shared" si="22"/>
        <v>23166.666666666668</v>
      </c>
      <c r="BU17" s="27">
        <f t="shared" si="22"/>
        <v>23000</v>
      </c>
      <c r="BV17" s="27">
        <f t="shared" si="22"/>
        <v>23533.333333333332</v>
      </c>
      <c r="BW17" s="27">
        <f t="shared" si="22"/>
        <v>21333.333333333332</v>
      </c>
      <c r="BX17" s="27">
        <f t="shared" si="22"/>
        <v>21000</v>
      </c>
      <c r="BY17" s="27">
        <f t="shared" si="22"/>
        <v>22000</v>
      </c>
      <c r="BZ17" s="27">
        <f t="shared" si="22"/>
        <v>22666.666666666668</v>
      </c>
      <c r="CA17" s="27">
        <f t="shared" si="22"/>
        <v>22646</v>
      </c>
      <c r="CB17" s="27">
        <f t="shared" si="22"/>
        <v>22600</v>
      </c>
      <c r="CC17" s="27">
        <f t="shared" si="22"/>
        <v>22833.333333333332</v>
      </c>
      <c r="CD17" s="27">
        <f t="shared" si="23"/>
        <v>22700</v>
      </c>
      <c r="CE17" s="27">
        <f t="shared" si="23"/>
        <v>22933.333333333332</v>
      </c>
      <c r="CF17" s="27">
        <f t="shared" si="23"/>
        <v>23066.666666666668</v>
      </c>
      <c r="CG17" s="27">
        <f t="shared" si="23"/>
        <v>23333.333333333332</v>
      </c>
      <c r="CH17" s="27">
        <f t="shared" si="23"/>
        <v>23316.666666666668</v>
      </c>
      <c r="CI17" s="27">
        <f t="shared" si="23"/>
        <v>23633.333333333332</v>
      </c>
      <c r="CJ17" s="27">
        <f t="shared" si="23"/>
        <v>23933.333333333332</v>
      </c>
      <c r="CK17" s="27">
        <f t="shared" si="23"/>
        <v>24000</v>
      </c>
      <c r="CL17" s="27">
        <f t="shared" si="23"/>
        <v>24000</v>
      </c>
      <c r="CM17" s="27">
        <f t="shared" si="23"/>
        <v>23500</v>
      </c>
      <c r="CN17" s="27">
        <f t="shared" si="24"/>
        <v>23875</v>
      </c>
      <c r="CO17" s="27">
        <f t="shared" si="24"/>
        <v>24000</v>
      </c>
      <c r="CP17" s="27">
        <f t="shared" si="24"/>
        <v>24000</v>
      </c>
      <c r="CQ17" s="27">
        <f t="shared" si="24"/>
        <v>24166.666666666668</v>
      </c>
      <c r="CR17" s="27">
        <f t="shared" si="24"/>
        <v>24333.333333333332</v>
      </c>
      <c r="CS17" s="27">
        <f t="shared" si="24"/>
        <v>24333.333333333332</v>
      </c>
      <c r="CT17" s="27">
        <f t="shared" si="24"/>
        <v>25000</v>
      </c>
      <c r="CU17" s="27">
        <f t="shared" si="24"/>
        <v>25000</v>
      </c>
      <c r="CV17" s="27">
        <f t="shared" si="24"/>
        <v>24833.333333333332</v>
      </c>
      <c r="CW17" s="27">
        <f t="shared" si="24"/>
        <v>24833.333333333332</v>
      </c>
      <c r="CX17" s="27">
        <f t="shared" si="24"/>
        <v>25000</v>
      </c>
      <c r="CY17" s="27">
        <f t="shared" si="24"/>
        <v>25000</v>
      </c>
      <c r="CZ17" s="27">
        <f t="shared" si="9"/>
        <v>25000</v>
      </c>
      <c r="DA17" s="27">
        <f t="shared" si="9"/>
        <v>25100</v>
      </c>
      <c r="DB17" s="27">
        <f t="shared" si="9"/>
        <v>25000</v>
      </c>
      <c r="DC17" s="27">
        <f t="shared" si="9"/>
        <v>25000</v>
      </c>
      <c r="DD17" s="27">
        <f t="shared" si="9"/>
        <v>25000</v>
      </c>
      <c r="DE17" s="27">
        <f t="shared" si="9"/>
        <v>25000</v>
      </c>
      <c r="DF17" s="27">
        <f t="shared" si="9"/>
        <v>25000</v>
      </c>
      <c r="DG17" s="27">
        <f t="shared" si="9"/>
        <v>25000</v>
      </c>
      <c r="DH17" s="27">
        <f t="shared" si="14"/>
        <v>25000</v>
      </c>
      <c r="DI17" s="27">
        <f t="shared" si="14"/>
        <v>25083.333333333332</v>
      </c>
      <c r="DJ17" s="27">
        <f t="shared" si="14"/>
        <v>25258.333333333332</v>
      </c>
      <c r="DK17" s="27">
        <f t="shared" si="14"/>
        <v>25433.333333333332</v>
      </c>
      <c r="DL17" s="27">
        <f t="shared" si="14"/>
        <v>25291.666666666668</v>
      </c>
      <c r="DM17" s="27">
        <f t="shared" si="14"/>
        <v>25375</v>
      </c>
      <c r="DN17" s="27">
        <f t="shared" si="10"/>
        <v>25833.333333333332</v>
      </c>
      <c r="DO17" s="27">
        <f t="shared" si="10"/>
        <v>25750</v>
      </c>
      <c r="DP17" s="27">
        <f t="shared" si="10"/>
        <v>26000</v>
      </c>
      <c r="DQ17" s="27">
        <f t="shared" si="10"/>
        <v>26125</v>
      </c>
      <c r="DR17" s="27">
        <f t="shared" si="10"/>
        <v>25866.666666666668</v>
      </c>
      <c r="DS17" s="27">
        <f t="shared" si="10"/>
        <v>26166.666666666668</v>
      </c>
      <c r="DT17" s="27">
        <f t="shared" si="10"/>
        <v>26000</v>
      </c>
      <c r="DU17" s="27">
        <f t="shared" si="10"/>
        <v>26000</v>
      </c>
      <c r="DV17" s="27">
        <f t="shared" si="10"/>
        <v>26000</v>
      </c>
      <c r="DW17" s="27">
        <f t="shared" si="10"/>
        <v>26333.333333333332</v>
      </c>
      <c r="DX17" s="27">
        <f t="shared" si="10"/>
        <v>26333.333333333332</v>
      </c>
      <c r="DY17" s="27">
        <f t="shared" si="10"/>
        <v>27166.666666666668</v>
      </c>
      <c r="DZ17" s="27">
        <f t="shared" si="10"/>
        <v>26541.666666666668</v>
      </c>
      <c r="EA17" s="27">
        <f t="shared" si="12"/>
        <v>26500</v>
      </c>
      <c r="EB17" s="27">
        <f t="shared" si="12"/>
        <v>26566.666666666668</v>
      </c>
      <c r="EC17" s="27">
        <f t="shared" si="12"/>
        <v>26666</v>
      </c>
      <c r="ED17" s="27">
        <f t="shared" si="12"/>
        <v>26600</v>
      </c>
      <c r="EE17" s="27">
        <f t="shared" si="12"/>
        <v>26266.666666666668</v>
      </c>
      <c r="EF17" s="27">
        <f t="shared" si="12"/>
        <v>27000</v>
      </c>
      <c r="EG17" s="27">
        <f t="shared" si="12"/>
        <v>27100</v>
      </c>
      <c r="EH17" s="27">
        <f t="shared" si="12"/>
        <v>27146.666666666668</v>
      </c>
      <c r="EI17" s="27">
        <f t="shared" si="12"/>
        <v>27000</v>
      </c>
      <c r="EJ17" s="27">
        <f t="shared" si="12"/>
        <v>27000</v>
      </c>
      <c r="EK17" s="27">
        <f t="shared" si="12"/>
        <v>27000</v>
      </c>
      <c r="EL17" s="27">
        <f t="shared" si="12"/>
        <v>27000</v>
      </c>
      <c r="EM17" s="27">
        <f t="shared" si="12"/>
        <v>27000</v>
      </c>
      <c r="EN17" s="27">
        <f t="shared" si="12"/>
        <v>27166.666666666668</v>
      </c>
      <c r="EO17" s="27">
        <f t="shared" si="12"/>
        <v>27000</v>
      </c>
      <c r="EP17" s="27">
        <f t="shared" si="12"/>
        <v>27666</v>
      </c>
      <c r="EQ17" s="27">
        <f t="shared" si="12"/>
        <v>27500</v>
      </c>
      <c r="ER17" s="27">
        <f t="shared" si="12"/>
        <v>28000</v>
      </c>
      <c r="ES17" s="27">
        <f t="shared" si="13"/>
        <v>28000</v>
      </c>
      <c r="ET17" s="27">
        <f t="shared" si="13"/>
        <v>28186</v>
      </c>
      <c r="EU17" s="27">
        <f t="shared" si="13"/>
        <v>28083</v>
      </c>
      <c r="EV17" s="27">
        <f t="shared" si="13"/>
        <v>28166</v>
      </c>
      <c r="EW17" s="27">
        <f t="shared" si="13"/>
        <v>27958</v>
      </c>
      <c r="EX17" s="27">
        <f t="shared" si="13"/>
        <v>27666</v>
      </c>
      <c r="EY17" s="27">
        <f t="shared" si="13"/>
        <v>27566</v>
      </c>
      <c r="EZ17" s="27">
        <f t="shared" si="13"/>
        <v>27500</v>
      </c>
      <c r="FA17" s="27">
        <f t="shared" si="13"/>
        <v>27800</v>
      </c>
      <c r="FB17" s="27">
        <f t="shared" si="13"/>
        <v>27685</v>
      </c>
      <c r="FC17" s="27">
        <f t="shared" si="13"/>
        <v>28266</v>
      </c>
      <c r="FD17" s="27">
        <f t="shared" si="11"/>
        <v>28266</v>
      </c>
      <c r="FE17" s="27">
        <f>INDEX(Exch_Rate_Data1,MATCH(Exch_Rate!A17,Exch_regions1,0),MATCH(Exch_Rate!FE$1,exch_month4,0))</f>
        <v>28500</v>
      </c>
      <c r="FF17" s="31">
        <f>INDEX(exch_Rate_Data2,MATCH(Exch_Rate!A17,Exch_regions1,0),MATCH(Exch_Rate!FF$1,exch_month5,0))</f>
        <v>28500</v>
      </c>
      <c r="FG17" s="31">
        <f>INDEX(exch_Rate_Data3,MATCH(Exch_Rate!A17,Exch_regions1,0),MATCH(Exch_Rate!FG$1,exch_month6,0))</f>
        <v>28500</v>
      </c>
      <c r="FH17" s="31">
        <f>INDEX(Exchange_rate4,MATCH(Exch_Rate!A17,Exch_regions1,0),MATCH(Exch_Rate!FH$1,exch_month7,0))</f>
        <v>28500</v>
      </c>
      <c r="FI17" s="31">
        <f>INDEX(Exchange_rate5,MATCH(Exch_Rate!A17,Exch_regions1,0),MATCH(Exch_Rate!FI$1,exch_month8,0))</f>
        <v>28500</v>
      </c>
      <c r="FJ17" s="31">
        <f>INDEX(Exchange_rate6,MATCH(Exch_Rate!A17,Exch_regions1,0),MATCH(Exch_Rate!FJ$1,exch_month9,0))</f>
        <v>28500</v>
      </c>
      <c r="FK17" s="43">
        <f>INDEX(Exchange_rate7,MATCH(Exch_Rate!A17,Exch_regions1,0),MATCH(Exch_Rate!FK$1,exch_month10,0))</f>
        <v>28166.666666666668</v>
      </c>
      <c r="FL17" s="43">
        <f>INDEX(exchange_rates8,MATCH(Exch_Rate!A17,Exch_regions1,0),MATCH(Exch_Rate!FL$1,exch_month11,0))</f>
        <v>28466.666666666668</v>
      </c>
      <c r="FM17" s="43">
        <f>INDEX(exchange_rates9,MATCH(Exch_Rate!A17,Exch_regions1,0),MATCH(Exch_Rate!FM$1,exch_month12,0))</f>
        <v>28326.666666666668</v>
      </c>
      <c r="FN17" s="43">
        <f>INDEX(exchange_rates10,MATCH(Exch_Rate!A17,Exch_regions1,0),MATCH(Exch_Rate!FN$1,exch_month13,0))</f>
        <v>28800</v>
      </c>
      <c r="FO17" s="43">
        <f>INDEX(exchange_rates11,MATCH(Exch_Rate!A17,Exch_regions1,0),MATCH(Exch_Rate!FO$1,exch_month14,0))</f>
        <v>28802.333333333332</v>
      </c>
      <c r="FP17" s="43">
        <f>INDEX(exchange_rates12,MATCH(Exch_Rate!A17,Exch_regions1,0),MATCH(Exch_Rate!FP$1,exch_month15,0))</f>
        <v>28833.333333333332</v>
      </c>
      <c r="FQ17" s="43">
        <f>INDEX(exchange_rates13,MATCH(Exch_Rate!A17,Exch_regions1,0),MATCH(Exch_Rate!FQ$1,exch_month16,0))</f>
        <v>28833.333333333332</v>
      </c>
    </row>
    <row r="18" spans="1:173" x14ac:dyDescent="0.25">
      <c r="A18" s="14" t="s">
        <v>15</v>
      </c>
      <c r="B18" s="27">
        <f t="shared" si="15"/>
        <v>31000</v>
      </c>
      <c r="C18" s="27">
        <f t="shared" si="15"/>
        <v>29750</v>
      </c>
      <c r="D18" s="27">
        <f t="shared" si="15"/>
        <v>31000</v>
      </c>
      <c r="E18" s="27">
        <f t="shared" si="15"/>
        <v>32250</v>
      </c>
      <c r="F18" s="27">
        <f t="shared" si="15"/>
        <v>33000</v>
      </c>
      <c r="G18" s="27">
        <f t="shared" si="15"/>
        <v>32875</v>
      </c>
      <c r="H18" s="27">
        <f t="shared" si="15"/>
        <v>32000</v>
      </c>
      <c r="I18" s="27">
        <f t="shared" si="15"/>
        <v>31750</v>
      </c>
      <c r="J18" s="27">
        <f t="shared" si="15"/>
        <v>31500</v>
      </c>
      <c r="K18" s="27">
        <f t="shared" si="15"/>
        <v>30500</v>
      </c>
      <c r="L18" s="27">
        <f t="shared" si="16"/>
        <v>26500</v>
      </c>
      <c r="M18" s="27">
        <f t="shared" si="16"/>
        <v>25500</v>
      </c>
      <c r="N18" s="27">
        <f t="shared" si="16"/>
        <v>25125</v>
      </c>
      <c r="O18" s="27">
        <f t="shared" si="16"/>
        <v>24875</v>
      </c>
      <c r="P18" s="27">
        <f t="shared" si="16"/>
        <v>24125</v>
      </c>
      <c r="Q18" s="27">
        <f t="shared" si="16"/>
        <v>23000</v>
      </c>
      <c r="R18" s="27">
        <f t="shared" si="16"/>
        <v>23250</v>
      </c>
      <c r="S18" s="27">
        <f t="shared" si="16"/>
        <v>23000</v>
      </c>
      <c r="T18" s="27">
        <f t="shared" si="16"/>
        <v>23250</v>
      </c>
      <c r="U18" s="27">
        <f t="shared" si="16"/>
        <v>23000</v>
      </c>
      <c r="V18" s="27">
        <f t="shared" si="17"/>
        <v>23500</v>
      </c>
      <c r="W18" s="27">
        <f t="shared" si="17"/>
        <v>23700</v>
      </c>
      <c r="X18" s="27">
        <f t="shared" si="17"/>
        <v>24075</v>
      </c>
      <c r="Y18" s="27">
        <f t="shared" si="17"/>
        <v>24210</v>
      </c>
      <c r="Z18" s="27">
        <f t="shared" si="17"/>
        <v>22000</v>
      </c>
      <c r="AA18" s="27">
        <f t="shared" si="17"/>
        <v>19000</v>
      </c>
      <c r="AB18" s="27">
        <f t="shared" si="17"/>
        <v>18000</v>
      </c>
      <c r="AC18" s="27">
        <f t="shared" si="17"/>
        <v>18400</v>
      </c>
      <c r="AD18" s="27">
        <f t="shared" si="17"/>
        <v>18562.5</v>
      </c>
      <c r="AE18" s="27">
        <f t="shared" si="17"/>
        <v>19100</v>
      </c>
      <c r="AF18" s="27">
        <f t="shared" si="18"/>
        <v>19500</v>
      </c>
      <c r="AG18" s="27">
        <f t="shared" si="18"/>
        <v>19500</v>
      </c>
      <c r="AH18" s="27">
        <f t="shared" si="18"/>
        <v>20000</v>
      </c>
      <c r="AI18" s="27">
        <f t="shared" si="18"/>
        <v>21700</v>
      </c>
      <c r="AJ18" s="27">
        <f t="shared" si="18"/>
        <v>21700</v>
      </c>
      <c r="AK18" s="27">
        <f t="shared" si="18"/>
        <v>21000</v>
      </c>
      <c r="AL18" s="27">
        <f t="shared" si="18"/>
        <v>21000</v>
      </c>
      <c r="AM18" s="27">
        <f t="shared" si="18"/>
        <v>20250</v>
      </c>
      <c r="AN18" s="27">
        <f t="shared" si="18"/>
        <v>19500</v>
      </c>
      <c r="AO18" s="27">
        <f t="shared" si="18"/>
        <v>20000</v>
      </c>
      <c r="AP18" s="27">
        <f t="shared" si="19"/>
        <v>21200</v>
      </c>
      <c r="AQ18" s="27">
        <f t="shared" si="19"/>
        <v>21900</v>
      </c>
      <c r="AR18" s="27">
        <f t="shared" si="19"/>
        <v>21500</v>
      </c>
      <c r="AS18" s="27">
        <f t="shared" si="19"/>
        <v>21125</v>
      </c>
      <c r="AT18" s="27">
        <f t="shared" si="19"/>
        <v>21200</v>
      </c>
      <c r="AU18" s="27">
        <f t="shared" si="19"/>
        <v>21500</v>
      </c>
      <c r="AV18" s="27">
        <f t="shared" si="19"/>
        <v>21500</v>
      </c>
      <c r="AW18" s="27">
        <f t="shared" si="19"/>
        <v>22000</v>
      </c>
      <c r="AX18" s="27">
        <f t="shared" si="19"/>
        <v>22500</v>
      </c>
      <c r="AY18" s="27">
        <f t="shared" si="19"/>
        <v>21500</v>
      </c>
      <c r="AZ18" s="27">
        <f t="shared" si="20"/>
        <v>22000</v>
      </c>
      <c r="BA18" s="27">
        <f t="shared" si="20"/>
        <v>22000</v>
      </c>
      <c r="BB18" s="27">
        <f t="shared" si="20"/>
        <v>22500</v>
      </c>
      <c r="BC18" s="27">
        <f t="shared" si="20"/>
        <v>22500</v>
      </c>
      <c r="BD18" s="27">
        <f t="shared" si="20"/>
        <v>22500</v>
      </c>
      <c r="BE18" s="27">
        <f t="shared" si="20"/>
        <v>22500</v>
      </c>
      <c r="BF18" s="27">
        <f t="shared" si="20"/>
        <v>22500</v>
      </c>
      <c r="BG18" s="27">
        <f t="shared" si="20"/>
        <v>22500</v>
      </c>
      <c r="BH18" s="27">
        <f t="shared" si="20"/>
        <v>22500</v>
      </c>
      <c r="BI18" s="27">
        <f t="shared" si="20"/>
        <v>22500</v>
      </c>
      <c r="BJ18" s="27">
        <f t="shared" si="21"/>
        <v>22500</v>
      </c>
      <c r="BK18" s="27">
        <f t="shared" si="21"/>
        <v>23000</v>
      </c>
      <c r="BL18" s="27">
        <f t="shared" si="21"/>
        <v>23000</v>
      </c>
      <c r="BM18" s="27">
        <f t="shared" si="21"/>
        <v>23000</v>
      </c>
      <c r="BN18" s="27">
        <f t="shared" si="21"/>
        <v>23500</v>
      </c>
      <c r="BO18" s="27">
        <f t="shared" si="21"/>
        <v>23000</v>
      </c>
      <c r="BP18" s="27">
        <f t="shared" si="21"/>
        <v>24000</v>
      </c>
      <c r="BQ18" s="27">
        <f t="shared" si="21"/>
        <v>24000</v>
      </c>
      <c r="BR18" s="27">
        <f t="shared" si="21"/>
        <v>23750</v>
      </c>
      <c r="BS18" s="27">
        <f t="shared" si="21"/>
        <v>23750</v>
      </c>
      <c r="BT18" s="27">
        <f t="shared" si="22"/>
        <v>23750</v>
      </c>
      <c r="BU18" s="27">
        <f t="shared" si="22"/>
        <v>24350</v>
      </c>
      <c r="BV18" s="27">
        <f t="shared" si="22"/>
        <v>24500</v>
      </c>
      <c r="BW18" s="27">
        <f t="shared" si="22"/>
        <v>24375</v>
      </c>
      <c r="BX18" s="27">
        <f t="shared" si="22"/>
        <v>22750</v>
      </c>
      <c r="BY18" s="27">
        <f t="shared" si="22"/>
        <v>23200</v>
      </c>
      <c r="BZ18" s="27">
        <f t="shared" si="22"/>
        <v>23125</v>
      </c>
      <c r="CA18" s="27">
        <f t="shared" si="22"/>
        <v>23375</v>
      </c>
      <c r="CB18" s="27">
        <f t="shared" si="22"/>
        <v>23375</v>
      </c>
      <c r="CC18" s="27">
        <f t="shared" si="22"/>
        <v>23375</v>
      </c>
      <c r="CD18" s="27">
        <f t="shared" si="23"/>
        <v>23375</v>
      </c>
      <c r="CE18" s="27">
        <f t="shared" si="23"/>
        <v>23375</v>
      </c>
      <c r="CF18" s="27">
        <f t="shared" si="23"/>
        <v>23375</v>
      </c>
      <c r="CG18" s="27">
        <f t="shared" si="23"/>
        <v>23375</v>
      </c>
      <c r="CH18" s="27">
        <f t="shared" si="23"/>
        <v>23500</v>
      </c>
      <c r="CI18" s="27">
        <f t="shared" si="23"/>
        <v>23500</v>
      </c>
      <c r="CJ18" s="27">
        <f t="shared" si="23"/>
        <v>23500</v>
      </c>
      <c r="CK18" s="27">
        <f t="shared" si="23"/>
        <v>23500</v>
      </c>
      <c r="CL18" s="27">
        <f t="shared" si="23"/>
        <v>23750</v>
      </c>
      <c r="CM18" s="27">
        <f t="shared" si="23"/>
        <v>23750</v>
      </c>
      <c r="CN18" s="27">
        <f t="shared" si="24"/>
        <v>24000</v>
      </c>
      <c r="CO18" s="27">
        <f t="shared" si="24"/>
        <v>24000</v>
      </c>
      <c r="CP18" s="27">
        <f t="shared" si="24"/>
        <v>24000</v>
      </c>
      <c r="CQ18" s="27">
        <f t="shared" si="24"/>
        <v>24000</v>
      </c>
      <c r="CR18" s="27">
        <f t="shared" si="24"/>
        <v>24000</v>
      </c>
      <c r="CS18" s="27">
        <f t="shared" si="24"/>
        <v>24000</v>
      </c>
      <c r="CT18" s="27">
        <f t="shared" si="24"/>
        <v>24000</v>
      </c>
      <c r="CU18" s="27">
        <f t="shared" si="24"/>
        <v>24000</v>
      </c>
      <c r="CV18" s="27">
        <f t="shared" si="24"/>
        <v>24250</v>
      </c>
      <c r="CW18" s="27">
        <f t="shared" si="24"/>
        <v>24250</v>
      </c>
      <c r="CX18" s="27">
        <f t="shared" si="24"/>
        <v>24500</v>
      </c>
      <c r="CY18" s="27">
        <f t="shared" si="24"/>
        <v>24500</v>
      </c>
      <c r="CZ18" s="27">
        <f t="shared" si="24"/>
        <v>24500</v>
      </c>
      <c r="DA18" s="27">
        <f t="shared" si="24"/>
        <v>25500</v>
      </c>
      <c r="DB18" s="27">
        <f t="shared" si="24"/>
        <v>25500</v>
      </c>
      <c r="DC18" s="27">
        <f t="shared" si="24"/>
        <v>25875</v>
      </c>
      <c r="DD18" s="27">
        <f t="shared" si="24"/>
        <v>25500</v>
      </c>
      <c r="DE18" s="27">
        <f t="shared" si="24"/>
        <v>25500</v>
      </c>
      <c r="DF18" s="27">
        <f t="shared" si="24"/>
        <v>26000</v>
      </c>
      <c r="DG18" s="27">
        <f t="shared" si="24"/>
        <v>26000</v>
      </c>
      <c r="DH18" s="27">
        <f t="shared" si="24"/>
        <v>26000</v>
      </c>
      <c r="DI18" s="27">
        <f t="shared" si="24"/>
        <v>25756.5</v>
      </c>
      <c r="DJ18" s="27">
        <f t="shared" si="24"/>
        <v>26125</v>
      </c>
      <c r="DK18" s="27">
        <f t="shared" si="24"/>
        <v>26187.5</v>
      </c>
      <c r="DL18" s="27">
        <f t="shared" si="24"/>
        <v>26250</v>
      </c>
      <c r="DM18" s="27">
        <f t="shared" si="24"/>
        <v>26125</v>
      </c>
      <c r="DN18" s="27">
        <f t="shared" ref="DN18:FD19" si="25">INDEX(Exch_Rate_Data,MATCH($A18,Exch_regions1,0),MATCH(DN$1,Exch_months1,0))</f>
        <v>26187.5</v>
      </c>
      <c r="DO18" s="27">
        <f t="shared" si="25"/>
        <v>25775</v>
      </c>
      <c r="DP18" s="27">
        <f t="shared" si="25"/>
        <v>25575</v>
      </c>
      <c r="DQ18" s="27">
        <f t="shared" si="25"/>
        <v>25710</v>
      </c>
      <c r="DR18" s="27">
        <f t="shared" si="25"/>
        <v>25775</v>
      </c>
      <c r="DS18" s="27">
        <f t="shared" si="25"/>
        <v>26250</v>
      </c>
      <c r="DT18" s="27">
        <f t="shared" si="25"/>
        <v>26500</v>
      </c>
      <c r="DU18" s="27">
        <f t="shared" si="25"/>
        <v>26250</v>
      </c>
      <c r="DV18" s="27">
        <f t="shared" si="25"/>
        <v>26230</v>
      </c>
      <c r="DW18" s="27">
        <f t="shared" si="25"/>
        <v>26500</v>
      </c>
      <c r="DX18" s="27">
        <f t="shared" si="25"/>
        <v>26500</v>
      </c>
      <c r="DY18" s="27">
        <f t="shared" si="25"/>
        <v>26500</v>
      </c>
      <c r="DZ18" s="27">
        <f t="shared" si="25"/>
        <v>26500</v>
      </c>
      <c r="EA18" s="27">
        <f t="shared" si="25"/>
        <v>26500</v>
      </c>
      <c r="EB18" s="27">
        <f t="shared" si="25"/>
        <v>26500</v>
      </c>
      <c r="EC18" s="27">
        <f t="shared" si="25"/>
        <v>26500</v>
      </c>
      <c r="ED18" s="27">
        <f t="shared" si="25"/>
        <v>26500</v>
      </c>
      <c r="EE18" s="27">
        <f t="shared" si="25"/>
        <v>26500</v>
      </c>
      <c r="EF18" s="27">
        <f t="shared" si="25"/>
        <v>26500</v>
      </c>
      <c r="EG18" s="27">
        <f t="shared" si="25"/>
        <v>26500</v>
      </c>
      <c r="EH18" s="27">
        <f t="shared" si="25"/>
        <v>26640</v>
      </c>
      <c r="EI18" s="27">
        <f t="shared" si="25"/>
        <v>26637.5</v>
      </c>
      <c r="EJ18" s="27">
        <f t="shared" si="25"/>
        <v>26675</v>
      </c>
      <c r="EK18" s="27">
        <f t="shared" si="25"/>
        <v>27000</v>
      </c>
      <c r="EL18" s="27">
        <f t="shared" si="25"/>
        <v>27062.5</v>
      </c>
      <c r="EM18" s="27">
        <f t="shared" si="25"/>
        <v>27000</v>
      </c>
      <c r="EN18" s="27">
        <f t="shared" si="25"/>
        <v>27375</v>
      </c>
      <c r="EO18" s="27">
        <f t="shared" si="25"/>
        <v>27875</v>
      </c>
      <c r="EP18" s="27">
        <f t="shared" si="25"/>
        <v>28000</v>
      </c>
      <c r="EQ18" s="27">
        <f t="shared" si="25"/>
        <v>27500</v>
      </c>
      <c r="ER18" s="27">
        <f t="shared" si="25"/>
        <v>26937</v>
      </c>
      <c r="ES18" s="27">
        <f t="shared" si="25"/>
        <v>27000</v>
      </c>
      <c r="ET18" s="27">
        <f t="shared" si="25"/>
        <v>27500</v>
      </c>
      <c r="EU18" s="27">
        <f t="shared" si="25"/>
        <v>27375</v>
      </c>
      <c r="EV18" s="27">
        <f t="shared" si="25"/>
        <v>27000</v>
      </c>
      <c r="EW18" s="27">
        <f t="shared" si="25"/>
        <v>27000</v>
      </c>
      <c r="EX18" s="27">
        <f t="shared" si="25"/>
        <v>27250</v>
      </c>
      <c r="EY18" s="27">
        <f t="shared" si="25"/>
        <v>27100</v>
      </c>
      <c r="EZ18" s="27">
        <f t="shared" si="25"/>
        <v>27625</v>
      </c>
      <c r="FA18" s="27">
        <f t="shared" si="25"/>
        <v>28000</v>
      </c>
      <c r="FB18" s="27">
        <f t="shared" si="25"/>
        <v>28250</v>
      </c>
      <c r="FC18" s="27">
        <f t="shared" si="25"/>
        <v>28000</v>
      </c>
      <c r="FD18" s="27">
        <f t="shared" si="25"/>
        <v>28000</v>
      </c>
      <c r="FE18" s="27">
        <f>INDEX(Exch_Rate_Data1,MATCH(Exch_Rate!A18,Exch_regions1,0),MATCH(Exch_Rate!FE$1,exch_month4,0))</f>
        <v>28000</v>
      </c>
      <c r="FF18" s="31">
        <f>INDEX(exch_Rate_Data2,MATCH(Exch_Rate!A18,Exch_regions1,0),MATCH(Exch_Rate!FF$1,exch_month5,0))</f>
        <v>28000</v>
      </c>
      <c r="FG18" s="31">
        <f>INDEX(exch_Rate_Data3,MATCH(Exch_Rate!A18,Exch_regions1,0),MATCH(Exch_Rate!FG$1,exch_month6,0))</f>
        <v>28000</v>
      </c>
      <c r="FH18" s="31">
        <f>INDEX(Exchange_rate4,MATCH(Exch_Rate!A18,Exch_regions1,0),MATCH(Exch_Rate!FH$1,exch_month7,0))</f>
        <v>28000</v>
      </c>
      <c r="FI18" s="31">
        <f>INDEX(Exchange_rate5,MATCH(Exch_Rate!A18,Exch_regions1,0),MATCH(Exch_Rate!FI$1,exch_month8,0))</f>
        <v>28000</v>
      </c>
      <c r="FJ18" s="31">
        <f>INDEX(Exchange_rate6,MATCH(Exch_Rate!A18,Exch_regions1,0),MATCH(Exch_Rate!FJ$1,exch_month9,0))</f>
        <v>28000</v>
      </c>
      <c r="FK18" s="43">
        <f>INDEX(Exchange_rate7,MATCH(Exch_Rate!A18,Exch_regions1,0),MATCH(Exch_Rate!FK$1,exch_month10,0))</f>
        <v>28000</v>
      </c>
      <c r="FL18" s="43">
        <f>INDEX(exchange_rates8,MATCH(Exch_Rate!A18,Exch_regions1,0),MATCH(Exch_Rate!FL$1,exch_month11,0))</f>
        <v>28000</v>
      </c>
      <c r="FM18" s="43">
        <f>INDEX(exchange_rates9,MATCH(Exch_Rate!A18,Exch_regions1,0),MATCH(Exch_Rate!FM$1,exch_month12,0))</f>
        <v>28500</v>
      </c>
      <c r="FN18" s="43">
        <f>INDEX(exchange_rates10,MATCH(Exch_Rate!A18,Exch_regions1,0),MATCH(Exch_Rate!FN$1,exch_month13,0))</f>
        <v>29000</v>
      </c>
      <c r="FO18" s="43">
        <f>INDEX(exchange_rates11,MATCH(Exch_Rate!A18,Exch_regions1,0),MATCH(Exch_Rate!FO$1,exch_month14,0))</f>
        <v>28500</v>
      </c>
      <c r="FP18" s="43">
        <f>INDEX(exchange_rates12,MATCH(Exch_Rate!A18,Exch_regions1,0),MATCH(Exch_Rate!FP$1,exch_month15,0))</f>
        <v>30250</v>
      </c>
      <c r="FQ18" s="43">
        <f>INDEX(exchange_rates13,MATCH(Exch_Rate!A18,Exch_regions1,0),MATCH(Exch_Rate!FQ$1,exch_month16,0))</f>
        <v>30250</v>
      </c>
    </row>
    <row r="19" spans="1:173" x14ac:dyDescent="0.25">
      <c r="A19" s="28" t="s">
        <v>65</v>
      </c>
      <c r="B19" s="27">
        <f t="shared" si="15"/>
        <v>30250</v>
      </c>
      <c r="C19" s="27">
        <f t="shared" si="15"/>
        <v>30000</v>
      </c>
      <c r="D19" s="27">
        <f t="shared" si="15"/>
        <v>30250</v>
      </c>
      <c r="E19" s="27">
        <f t="shared" si="15"/>
        <v>31748.333333333332</v>
      </c>
      <c r="F19" s="27">
        <f t="shared" si="15"/>
        <v>32900.833333333336</v>
      </c>
      <c r="G19" s="27">
        <f t="shared" si="15"/>
        <v>33412.666666666664</v>
      </c>
      <c r="H19" s="27">
        <f t="shared" si="15"/>
        <v>32546.333333333332</v>
      </c>
      <c r="I19" s="27">
        <f t="shared" si="15"/>
        <v>31088.833333333332</v>
      </c>
      <c r="J19" s="27">
        <f t="shared" si="15"/>
        <v>30254.166666666668</v>
      </c>
      <c r="K19" s="27">
        <f t="shared" si="15"/>
        <v>28195</v>
      </c>
      <c r="L19" s="27">
        <f t="shared" si="16"/>
        <v>24445.833333333332</v>
      </c>
      <c r="M19" s="27">
        <f t="shared" si="16"/>
        <v>25185</v>
      </c>
      <c r="N19" s="27">
        <f t="shared" si="16"/>
        <v>25029.166666666668</v>
      </c>
      <c r="O19" s="27">
        <f t="shared" si="16"/>
        <v>24391.666666666668</v>
      </c>
      <c r="P19" s="27">
        <f t="shared" si="16"/>
        <v>22483.333333333332</v>
      </c>
      <c r="Q19" s="27">
        <f t="shared" si="16"/>
        <v>22275</v>
      </c>
      <c r="R19" s="27">
        <f t="shared" si="16"/>
        <v>22193.333333333332</v>
      </c>
      <c r="S19" s="27">
        <f t="shared" si="16"/>
        <v>22391.666666666668</v>
      </c>
      <c r="T19" s="27">
        <f t="shared" si="16"/>
        <v>22348</v>
      </c>
      <c r="U19" s="27">
        <f t="shared" si="16"/>
        <v>22443.833333333332</v>
      </c>
      <c r="V19" s="27">
        <f t="shared" si="17"/>
        <v>22527.166666666668</v>
      </c>
      <c r="W19" s="27">
        <f t="shared" si="17"/>
        <v>22457.666666666668</v>
      </c>
      <c r="X19" s="27">
        <f t="shared" si="17"/>
        <v>22470.833333333332</v>
      </c>
      <c r="Y19" s="27">
        <f t="shared" si="17"/>
        <v>22436.666666666668</v>
      </c>
      <c r="Z19" s="27">
        <f t="shared" si="17"/>
        <v>21275</v>
      </c>
      <c r="AA19" s="27">
        <f t="shared" si="17"/>
        <v>17695</v>
      </c>
      <c r="AB19" s="27">
        <f t="shared" si="17"/>
        <v>15904.166666666666</v>
      </c>
      <c r="AC19" s="27">
        <f t="shared" si="17"/>
        <v>17162.5</v>
      </c>
      <c r="AD19" s="27">
        <f t="shared" si="17"/>
        <v>18241.666666666668</v>
      </c>
      <c r="AE19" s="27">
        <f t="shared" si="17"/>
        <v>18883.333333333332</v>
      </c>
      <c r="AF19" s="27">
        <f t="shared" si="18"/>
        <v>19240</v>
      </c>
      <c r="AG19" s="27">
        <f t="shared" si="18"/>
        <v>19479.166666666668</v>
      </c>
      <c r="AH19" s="27">
        <f t="shared" si="18"/>
        <v>19853.333333333332</v>
      </c>
      <c r="AI19" s="27">
        <f t="shared" si="18"/>
        <v>21000</v>
      </c>
      <c r="AJ19" s="27">
        <f t="shared" si="18"/>
        <v>21035.5</v>
      </c>
      <c r="AK19" s="27">
        <f t="shared" si="18"/>
        <v>20703.333333333332</v>
      </c>
      <c r="AL19" s="27">
        <f t="shared" si="18"/>
        <v>19979.166666666668</v>
      </c>
      <c r="AM19" s="27">
        <f t="shared" si="18"/>
        <v>18691.666666666668</v>
      </c>
      <c r="AN19" s="27">
        <f t="shared" si="18"/>
        <v>18989.333333333332</v>
      </c>
      <c r="AO19" s="27">
        <f t="shared" si="18"/>
        <v>19875</v>
      </c>
      <c r="AP19" s="27">
        <f t="shared" si="19"/>
        <v>20191.666666666668</v>
      </c>
      <c r="AQ19" s="27">
        <f t="shared" si="19"/>
        <v>20350</v>
      </c>
      <c r="AR19" s="27">
        <f t="shared" si="19"/>
        <v>20487.5</v>
      </c>
      <c r="AS19" s="27">
        <f t="shared" si="19"/>
        <v>20587.5</v>
      </c>
      <c r="AT19" s="27">
        <f t="shared" si="19"/>
        <v>20846.666666666668</v>
      </c>
      <c r="AU19" s="27">
        <f t="shared" si="19"/>
        <v>21338.333333333332</v>
      </c>
      <c r="AV19" s="27">
        <f t="shared" si="19"/>
        <v>21342.5</v>
      </c>
      <c r="AW19" s="27">
        <f t="shared" si="19"/>
        <v>21292.666666666668</v>
      </c>
      <c r="AX19" s="27">
        <f t="shared" si="19"/>
        <v>21854.166666666668</v>
      </c>
      <c r="AY19" s="27">
        <f t="shared" si="19"/>
        <v>22291.666666666668</v>
      </c>
      <c r="AZ19" s="27">
        <f t="shared" si="20"/>
        <v>22033.333333333332</v>
      </c>
      <c r="BA19" s="27">
        <f t="shared" si="20"/>
        <v>22316.666666666668</v>
      </c>
      <c r="BB19" s="27">
        <f t="shared" si="20"/>
        <v>22516.666666666668</v>
      </c>
      <c r="BC19" s="27">
        <f t="shared" si="20"/>
        <v>22250</v>
      </c>
      <c r="BD19" s="27">
        <f t="shared" si="20"/>
        <v>22366.666666666668</v>
      </c>
      <c r="BE19" s="27">
        <f t="shared" si="20"/>
        <v>22320</v>
      </c>
      <c r="BF19" s="27">
        <f t="shared" si="20"/>
        <v>22062.5</v>
      </c>
      <c r="BG19" s="27">
        <f t="shared" si="20"/>
        <v>22491.666666666668</v>
      </c>
      <c r="BH19" s="27">
        <f t="shared" si="20"/>
        <v>22500</v>
      </c>
      <c r="BI19" s="27">
        <f t="shared" si="20"/>
        <v>22610.5</v>
      </c>
      <c r="BJ19" s="27">
        <f t="shared" si="21"/>
        <v>22552.166666666668</v>
      </c>
      <c r="BK19" s="27">
        <f t="shared" si="21"/>
        <v>22530.833333333332</v>
      </c>
      <c r="BL19" s="27">
        <f t="shared" si="21"/>
        <v>22435</v>
      </c>
      <c r="BM19" s="27">
        <f t="shared" si="21"/>
        <v>22686.666666666668</v>
      </c>
      <c r="BN19" s="27">
        <f t="shared" si="21"/>
        <v>22986.666666666668</v>
      </c>
      <c r="BO19" s="27">
        <f t="shared" si="21"/>
        <v>22608.333333333332</v>
      </c>
      <c r="BP19" s="27">
        <f t="shared" si="21"/>
        <v>22852.166666666668</v>
      </c>
      <c r="BQ19" s="27">
        <f t="shared" si="21"/>
        <v>22981.333333333332</v>
      </c>
      <c r="BR19" s="27">
        <f t="shared" si="21"/>
        <v>23162.5</v>
      </c>
      <c r="BS19" s="27">
        <f t="shared" si="21"/>
        <v>23066</v>
      </c>
      <c r="BT19" s="27">
        <f t="shared" si="22"/>
        <v>23487.599999999999</v>
      </c>
      <c r="BU19" s="27">
        <f t="shared" si="22"/>
        <v>23658.333333333332</v>
      </c>
      <c r="BV19" s="27">
        <f t="shared" si="22"/>
        <v>23666.666666666668</v>
      </c>
      <c r="BW19" s="27">
        <f t="shared" si="22"/>
        <v>19850</v>
      </c>
      <c r="BX19" s="27">
        <f t="shared" si="22"/>
        <v>21775</v>
      </c>
      <c r="BY19" s="27">
        <f t="shared" si="22"/>
        <v>22350</v>
      </c>
      <c r="BZ19" s="27">
        <f t="shared" si="22"/>
        <v>22406.666666666668</v>
      </c>
      <c r="CA19" s="27">
        <f t="shared" si="22"/>
        <v>22258.333333333332</v>
      </c>
      <c r="CB19" s="27">
        <f t="shared" si="22"/>
        <v>22493.333333333332</v>
      </c>
      <c r="CC19" s="27">
        <f t="shared" si="22"/>
        <v>22691.666666666668</v>
      </c>
      <c r="CD19" s="27">
        <f t="shared" si="23"/>
        <v>22791.666666666668</v>
      </c>
      <c r="CE19" s="27">
        <f t="shared" si="23"/>
        <v>22873.333333333332</v>
      </c>
      <c r="CF19" s="27">
        <f t="shared" si="23"/>
        <v>22908.333333333332</v>
      </c>
      <c r="CG19" s="27">
        <f t="shared" si="23"/>
        <v>22925</v>
      </c>
      <c r="CH19" s="27">
        <f t="shared" si="23"/>
        <v>22950</v>
      </c>
      <c r="CI19" s="27">
        <f t="shared" si="23"/>
        <v>22950</v>
      </c>
      <c r="CJ19" s="27">
        <f t="shared" si="23"/>
        <v>22983.333333333332</v>
      </c>
      <c r="CK19" s="27">
        <f t="shared" si="23"/>
        <v>22841.666666666668</v>
      </c>
      <c r="CL19" s="27">
        <f t="shared" si="23"/>
        <v>23058.333333333332</v>
      </c>
      <c r="CM19" s="27">
        <f t="shared" si="23"/>
        <v>23216.666666666668</v>
      </c>
      <c r="CN19" s="27">
        <f t="shared" si="24"/>
        <v>23621.666666666668</v>
      </c>
      <c r="CO19" s="27">
        <f t="shared" si="24"/>
        <v>23700</v>
      </c>
      <c r="CP19" s="27">
        <f t="shared" si="24"/>
        <v>24079.333333333332</v>
      </c>
      <c r="CQ19" s="27">
        <f t="shared" si="24"/>
        <v>24116.666666666668</v>
      </c>
      <c r="CR19" s="27">
        <f t="shared" si="24"/>
        <v>24333.333333333332</v>
      </c>
      <c r="CS19" s="27">
        <f t="shared" si="24"/>
        <v>24266.666666666668</v>
      </c>
      <c r="CT19" s="27">
        <f t="shared" si="24"/>
        <v>24283.333333333332</v>
      </c>
      <c r="CU19" s="27">
        <f t="shared" si="24"/>
        <v>24250</v>
      </c>
      <c r="CV19" s="27">
        <f t="shared" si="24"/>
        <v>24300</v>
      </c>
      <c r="CW19" s="27">
        <f t="shared" si="24"/>
        <v>24320</v>
      </c>
      <c r="CX19" s="27">
        <f t="shared" si="24"/>
        <v>24283.333333333332</v>
      </c>
      <c r="CY19" s="27">
        <f t="shared" si="24"/>
        <v>24283.333333333332</v>
      </c>
      <c r="CZ19" s="27">
        <f t="shared" si="24"/>
        <v>24298.333333333332</v>
      </c>
      <c r="DA19" s="27">
        <f t="shared" si="24"/>
        <v>24558.333333333332</v>
      </c>
      <c r="DB19" s="27">
        <f t="shared" si="24"/>
        <v>24583.333333333332</v>
      </c>
      <c r="DC19" s="27">
        <f t="shared" si="24"/>
        <v>24633.333333333332</v>
      </c>
      <c r="DD19" s="27">
        <f t="shared" si="24"/>
        <v>24716.666666666668</v>
      </c>
      <c r="DE19" s="27">
        <f t="shared" si="24"/>
        <v>24738</v>
      </c>
      <c r="DF19" s="27">
        <f t="shared" si="24"/>
        <v>24550</v>
      </c>
      <c r="DG19" s="27">
        <f t="shared" si="24"/>
        <v>24633.333333333332</v>
      </c>
      <c r="DH19" s="27">
        <f t="shared" si="24"/>
        <v>24768.333333333332</v>
      </c>
      <c r="DI19" s="27">
        <f t="shared" si="24"/>
        <v>24925</v>
      </c>
      <c r="DJ19" s="27">
        <f t="shared" si="24"/>
        <v>25066.666666666668</v>
      </c>
      <c r="DK19" s="27">
        <f t="shared" si="24"/>
        <v>25244.333333333332</v>
      </c>
      <c r="DL19" s="27">
        <f t="shared" si="24"/>
        <v>25357</v>
      </c>
      <c r="DM19" s="27">
        <f t="shared" si="24"/>
        <v>25200</v>
      </c>
      <c r="DN19" s="27">
        <f t="shared" si="25"/>
        <v>25067</v>
      </c>
      <c r="DO19" s="27">
        <f t="shared" si="25"/>
        <v>25100</v>
      </c>
      <c r="DP19" s="27">
        <f t="shared" si="25"/>
        <v>25125</v>
      </c>
      <c r="DQ19" s="27">
        <f t="shared" si="25"/>
        <v>25241.666666666668</v>
      </c>
      <c r="DR19" s="27">
        <f t="shared" si="25"/>
        <v>25175</v>
      </c>
      <c r="DS19" s="27">
        <f t="shared" si="25"/>
        <v>25216.666666666668</v>
      </c>
      <c r="DT19" s="27">
        <f t="shared" si="25"/>
        <v>25313.333333333332</v>
      </c>
      <c r="DU19" s="27">
        <f t="shared" si="25"/>
        <v>25208.333333333332</v>
      </c>
      <c r="DV19" s="27">
        <f t="shared" si="25"/>
        <v>25486.666666666668</v>
      </c>
      <c r="DW19" s="27">
        <f t="shared" si="25"/>
        <v>25183.333333333332</v>
      </c>
      <c r="DX19" s="27">
        <f t="shared" si="25"/>
        <v>25191.666666666668</v>
      </c>
      <c r="DY19" s="27">
        <f t="shared" si="25"/>
        <v>25740</v>
      </c>
      <c r="DZ19" s="27">
        <f t="shared" si="25"/>
        <v>25275</v>
      </c>
      <c r="EA19" s="27">
        <f t="shared" si="25"/>
        <v>25350</v>
      </c>
      <c r="EB19" s="27">
        <f t="shared" si="25"/>
        <v>25346.666666666668</v>
      </c>
      <c r="EC19" s="27">
        <f t="shared" si="25"/>
        <v>25500</v>
      </c>
      <c r="ED19" s="27">
        <f t="shared" si="25"/>
        <v>25731.666666666668</v>
      </c>
      <c r="EE19" s="27">
        <f t="shared" si="25"/>
        <v>25325</v>
      </c>
      <c r="EF19" s="27">
        <f t="shared" si="25"/>
        <v>25475</v>
      </c>
      <c r="EG19" s="27">
        <f t="shared" si="25"/>
        <v>25633.333333333332</v>
      </c>
      <c r="EH19" s="27">
        <f t="shared" si="25"/>
        <v>25700</v>
      </c>
      <c r="EI19" s="27">
        <f t="shared" si="25"/>
        <v>25900</v>
      </c>
      <c r="EJ19" s="27">
        <f t="shared" si="25"/>
        <v>25691.666666666668</v>
      </c>
      <c r="EK19" s="27">
        <f t="shared" si="25"/>
        <v>25573.333333333332</v>
      </c>
      <c r="EL19" s="27">
        <f t="shared" si="25"/>
        <v>26000</v>
      </c>
      <c r="EM19" s="27">
        <f t="shared" si="25"/>
        <v>26280</v>
      </c>
      <c r="EN19" s="27">
        <f t="shared" si="25"/>
        <v>26308.333333333332</v>
      </c>
      <c r="EO19" s="27">
        <f t="shared" si="25"/>
        <v>26666.666666666668</v>
      </c>
      <c r="EP19" s="27">
        <f t="shared" si="25"/>
        <v>26780</v>
      </c>
      <c r="EQ19" s="27">
        <f t="shared" si="25"/>
        <v>26091</v>
      </c>
      <c r="ER19" s="27">
        <f t="shared" si="25"/>
        <v>25800</v>
      </c>
      <c r="ES19" s="27">
        <f t="shared" si="25"/>
        <v>25850</v>
      </c>
      <c r="ET19" s="27">
        <f t="shared" si="25"/>
        <v>25893</v>
      </c>
      <c r="EU19" s="27">
        <f t="shared" si="25"/>
        <v>26000</v>
      </c>
      <c r="EV19" s="27">
        <f t="shared" si="25"/>
        <v>26400</v>
      </c>
      <c r="EW19" s="27">
        <f t="shared" si="25"/>
        <v>26400</v>
      </c>
      <c r="EX19" s="27">
        <f t="shared" si="25"/>
        <v>26591</v>
      </c>
      <c r="EY19" s="27">
        <f t="shared" si="25"/>
        <v>26700</v>
      </c>
      <c r="EZ19" s="27">
        <f t="shared" si="25"/>
        <v>26583</v>
      </c>
      <c r="FA19" s="27">
        <f t="shared" si="25"/>
        <v>26658</v>
      </c>
      <c r="FB19" s="27">
        <f t="shared" si="25"/>
        <v>26788</v>
      </c>
      <c r="FC19" s="27">
        <f t="shared" si="25"/>
        <v>26916</v>
      </c>
      <c r="FD19" s="27">
        <f t="shared" si="25"/>
        <v>26941</v>
      </c>
      <c r="FE19" s="27">
        <f>INDEX(Exch_Rate_Data1,MATCH(Exch_Rate!A19,Exch_regions1,0),MATCH(Exch_Rate!FE$1,exch_month4,0))</f>
        <v>26866</v>
      </c>
      <c r="FF19" s="31">
        <f>INDEX(exch_Rate_Data2,MATCH(Exch_Rate!A19,Exch_regions1,0),MATCH(Exch_Rate!FF$1,exch_month5,0))</f>
        <v>26991</v>
      </c>
      <c r="FG19" s="31">
        <f>INDEX(exch_Rate_Data3,MATCH(Exch_Rate!A19,Exch_regions1,0),MATCH(Exch_Rate!FG$1,exch_month6,0))</f>
        <v>27017</v>
      </c>
      <c r="FH19" s="31">
        <f>INDEX(Exchange_rate4,MATCH(Exch_Rate!A19,Exch_regions1,0),MATCH(Exch_Rate!FH$1,exch_month7,0))</f>
        <v>26933.333333333332</v>
      </c>
      <c r="FI19" s="31">
        <f>INDEX(Exchange_rate5,MATCH(Exch_Rate!A19,Exch_regions1,0),MATCH(Exch_Rate!FI$1,exch_month8,0))</f>
        <v>26800</v>
      </c>
      <c r="FJ19" s="31">
        <f>INDEX(Exchange_rate6,MATCH(Exch_Rate!A19,Exch_regions1,0),MATCH(Exch_Rate!FJ$1,exch_month9,0))</f>
        <v>26883</v>
      </c>
      <c r="FK19" s="43">
        <f>INDEX(Exchange_rate7,MATCH(Exch_Rate!A19,Exch_regions1,0),MATCH(Exch_Rate!FK$1,exch_month10,0))</f>
        <v>26983.333333333332</v>
      </c>
      <c r="FL19" s="43">
        <f>INDEX(exchange_rates8,MATCH(Exch_Rate!A19,Exch_regions1,0),MATCH(Exch_Rate!FL$1,exch_month11,0))</f>
        <v>27075</v>
      </c>
      <c r="FM19" s="43">
        <f>INDEX(exchange_rates9,MATCH(Exch_Rate!A19,Exch_regions1,0),MATCH(Exch_Rate!FM$1,exch_month12,0))</f>
        <v>26986.666666666668</v>
      </c>
      <c r="FN19" s="43">
        <f>INDEX(exchange_rates10,MATCH(Exch_Rate!A19,Exch_regions1,0),MATCH(Exch_Rate!FN$1,exch_month13,0))</f>
        <v>27066.666666666668</v>
      </c>
      <c r="FO19" s="43">
        <f>INDEX(exchange_rates11,MATCH(Exch_Rate!A19,Exch_regions1,0),MATCH(Exch_Rate!FO$1,exch_month14,0))</f>
        <v>27204</v>
      </c>
      <c r="FP19" s="43">
        <f>INDEX(exchange_rates12,MATCH(Exch_Rate!A19,Exch_regions1,0),MATCH(Exch_Rate!FP$1,exch_month15,0))</f>
        <v>26873.333333333332</v>
      </c>
      <c r="FQ19" s="43">
        <f>INDEX(exchange_rates13,MATCH(Exch_Rate!A19,Exch_regions1,0),MATCH(Exch_Rate!FQ$1,exch_month16,0))</f>
        <v>26950</v>
      </c>
    </row>
    <row r="21" spans="1:173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73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L22" s="18"/>
      <c r="M22" s="1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19"/>
  <sheetViews>
    <sheetView workbookViewId="0">
      <pane xSplit="1" ySplit="1" topLeftCell="ER2" activePane="bottomRight" state="frozen"/>
      <selection activeCell="EA17" sqref="EA17"/>
      <selection pane="topRight" activeCell="EA17" sqref="EA17"/>
      <selection pane="bottomLeft" activeCell="EA17" sqref="EA17"/>
      <selection pane="bottomRight" activeCell="FQ2" sqref="FQ2:FQ19"/>
    </sheetView>
  </sheetViews>
  <sheetFormatPr defaultColWidth="9.1796875" defaultRowHeight="10.5" x14ac:dyDescent="0.25"/>
  <cols>
    <col min="1" max="1" width="15.81640625" style="9" bestFit="1" customWidth="1"/>
    <col min="2" max="16384" width="9.1796875" style="9"/>
  </cols>
  <sheetData>
    <row r="1" spans="1:173" ht="18.75" customHeight="1" x14ac:dyDescent="0.25">
      <c r="A1" s="29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</row>
    <row r="2" spans="1:173" ht="15" customHeight="1" x14ac:dyDescent="0.25">
      <c r="A2" s="28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4">
        <v>8450</v>
      </c>
      <c r="DG2" s="14">
        <v>8500</v>
      </c>
      <c r="DH2" s="14">
        <v>8435</v>
      </c>
      <c r="DI2" s="14">
        <v>8449</v>
      </c>
      <c r="DJ2" s="31">
        <v>8362.5</v>
      </c>
      <c r="DK2" s="31">
        <v>8496</v>
      </c>
      <c r="DL2" s="31">
        <v>8500</v>
      </c>
      <c r="DM2" s="31">
        <v>8500</v>
      </c>
      <c r="DN2" s="31">
        <v>8500</v>
      </c>
      <c r="DO2" s="31">
        <v>8500</v>
      </c>
      <c r="DP2" s="31">
        <v>8550</v>
      </c>
      <c r="DQ2" s="31">
        <v>8500</v>
      </c>
      <c r="DR2" s="31">
        <v>8533.5</v>
      </c>
      <c r="DS2" s="31">
        <v>8500</v>
      </c>
      <c r="DT2" s="31">
        <v>8500</v>
      </c>
      <c r="DU2" s="31">
        <v>8500</v>
      </c>
      <c r="DV2" s="31">
        <v>8500</v>
      </c>
      <c r="DW2" s="31">
        <v>8450</v>
      </c>
      <c r="DX2" s="31">
        <v>8525</v>
      </c>
      <c r="DY2" s="8">
        <v>8550</v>
      </c>
      <c r="DZ2" s="8">
        <v>8550</v>
      </c>
      <c r="EA2" s="31">
        <v>8550</v>
      </c>
      <c r="EB2" s="31">
        <v>8500</v>
      </c>
      <c r="EC2" s="31">
        <v>8500</v>
      </c>
      <c r="ED2" s="31">
        <v>8510</v>
      </c>
      <c r="EE2" s="31">
        <v>8550</v>
      </c>
      <c r="EF2" s="31">
        <v>8500</v>
      </c>
      <c r="EG2" s="31">
        <v>8500</v>
      </c>
      <c r="EH2" s="31">
        <v>8500</v>
      </c>
      <c r="EI2" s="31">
        <v>8500</v>
      </c>
      <c r="EJ2" s="31">
        <v>8500</v>
      </c>
      <c r="EK2" s="31">
        <v>8500</v>
      </c>
      <c r="EL2" s="31">
        <v>8550</v>
      </c>
      <c r="EM2" s="31">
        <v>8580</v>
      </c>
      <c r="EN2" s="31">
        <v>8550</v>
      </c>
      <c r="EO2" s="31">
        <v>8562.5</v>
      </c>
      <c r="EP2" s="31">
        <v>8550</v>
      </c>
      <c r="EQ2" s="31">
        <v>8558</v>
      </c>
      <c r="ER2" s="31">
        <v>8568</v>
      </c>
      <c r="ES2" s="31">
        <v>8595</v>
      </c>
      <c r="ET2" s="31">
        <v>8650</v>
      </c>
      <c r="EU2" s="31">
        <v>8597</v>
      </c>
      <c r="EV2" s="31">
        <v>8650</v>
      </c>
      <c r="EW2" s="31">
        <v>8637</v>
      </c>
      <c r="EX2" s="31">
        <v>8687</v>
      </c>
      <c r="EY2" s="31">
        <v>8800</v>
      </c>
      <c r="EZ2" s="31">
        <v>8750</v>
      </c>
      <c r="FA2" s="31">
        <v>8700</v>
      </c>
      <c r="FB2" s="31">
        <v>8700</v>
      </c>
      <c r="FC2" s="31">
        <v>8700</v>
      </c>
      <c r="FD2" s="31">
        <v>8918</v>
      </c>
      <c r="FE2" s="31">
        <v>8900</v>
      </c>
      <c r="FF2" s="31">
        <v>8925</v>
      </c>
      <c r="FG2" s="31">
        <v>8850</v>
      </c>
      <c r="FH2" s="31">
        <v>8935</v>
      </c>
      <c r="FI2" s="31">
        <v>9475</v>
      </c>
      <c r="FJ2" s="31">
        <v>9680</v>
      </c>
      <c r="FK2" s="31">
        <v>10187.5</v>
      </c>
      <c r="FL2" s="43">
        <v>10112.5</v>
      </c>
      <c r="FM2" s="43">
        <v>10000</v>
      </c>
      <c r="FN2" s="43">
        <v>10050</v>
      </c>
      <c r="FO2" s="43">
        <v>9974</v>
      </c>
      <c r="FP2" s="43">
        <v>10000</v>
      </c>
      <c r="FQ2" s="43">
        <v>10375</v>
      </c>
    </row>
    <row r="3" spans="1:173" ht="15" customHeight="1" x14ac:dyDescent="0.25">
      <c r="A3" s="28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1">
        <v>27000</v>
      </c>
      <c r="DK3" s="31">
        <v>26866.666666666668</v>
      </c>
      <c r="DL3" s="31">
        <v>26900</v>
      </c>
      <c r="DM3" s="31">
        <v>27000</v>
      </c>
      <c r="DN3" s="31">
        <v>27016.666666666668</v>
      </c>
      <c r="DO3" s="31">
        <v>28425</v>
      </c>
      <c r="DP3" s="31">
        <v>28675</v>
      </c>
      <c r="DQ3" s="31">
        <v>30416.666666666668</v>
      </c>
      <c r="DR3" s="31">
        <v>29083.333333333332</v>
      </c>
      <c r="DS3" s="31">
        <v>30333.333333333332</v>
      </c>
      <c r="DT3" s="31">
        <v>30333.333333333332</v>
      </c>
      <c r="DU3" s="31">
        <v>30000</v>
      </c>
      <c r="DV3" s="31">
        <v>30400</v>
      </c>
      <c r="DW3" s="31">
        <v>30083.333333333332</v>
      </c>
      <c r="DX3" s="31">
        <v>30083.333333333332</v>
      </c>
      <c r="DY3" s="8">
        <v>29666.666666666668</v>
      </c>
      <c r="DZ3" s="8">
        <v>30000</v>
      </c>
      <c r="EA3" s="31">
        <v>30333.333333333332</v>
      </c>
      <c r="EB3" s="31">
        <v>30533.333333333332</v>
      </c>
      <c r="EC3" s="31">
        <v>30666</v>
      </c>
      <c r="ED3" s="31">
        <v>30666.666666666668</v>
      </c>
      <c r="EE3" s="31">
        <v>30333.333333333332</v>
      </c>
      <c r="EF3" s="31">
        <v>30333.333333333332</v>
      </c>
      <c r="EG3" s="31">
        <v>30333.333333333332</v>
      </c>
      <c r="EH3" s="31">
        <v>30333.333333333332</v>
      </c>
      <c r="EI3" s="31">
        <v>30333.333333333332</v>
      </c>
      <c r="EJ3" s="31">
        <v>30333.333333333332</v>
      </c>
      <c r="EK3" s="31">
        <v>30333.333333333332</v>
      </c>
      <c r="EL3" s="31">
        <v>30333.333333333332</v>
      </c>
      <c r="EM3" s="31">
        <v>30333.333333333332</v>
      </c>
      <c r="EN3" s="31">
        <v>30333.333333333332</v>
      </c>
      <c r="EO3" s="31">
        <v>30333.333333333332</v>
      </c>
      <c r="EP3" s="31">
        <v>30333</v>
      </c>
      <c r="EQ3" s="31">
        <v>30333</v>
      </c>
      <c r="ER3" s="31">
        <v>30333</v>
      </c>
      <c r="ES3" s="31">
        <v>30333</v>
      </c>
      <c r="ET3" s="31">
        <v>30333</v>
      </c>
      <c r="EU3" s="31">
        <v>30333</v>
      </c>
      <c r="EV3" s="31">
        <v>30333</v>
      </c>
      <c r="EW3" s="31">
        <v>30333</v>
      </c>
      <c r="EX3" s="31">
        <v>30333</v>
      </c>
      <c r="EY3" s="31">
        <v>30333</v>
      </c>
      <c r="EZ3" s="31">
        <v>30333</v>
      </c>
      <c r="FA3" s="31">
        <v>27000</v>
      </c>
      <c r="FB3" s="31">
        <v>27000</v>
      </c>
      <c r="FC3" s="31">
        <v>27333</v>
      </c>
      <c r="FD3" s="31">
        <v>27333</v>
      </c>
      <c r="FE3" s="31">
        <v>27000</v>
      </c>
      <c r="FF3" s="31">
        <v>27166</v>
      </c>
      <c r="FG3" s="31">
        <v>27333</v>
      </c>
      <c r="FH3" s="31">
        <v>27466.666666666668</v>
      </c>
      <c r="FI3" s="31">
        <v>27666.666666666668</v>
      </c>
      <c r="FJ3" s="31">
        <v>27667</v>
      </c>
      <c r="FK3" s="31">
        <v>27500</v>
      </c>
      <c r="FL3" s="43">
        <v>27666.666666666668</v>
      </c>
      <c r="FM3" s="43">
        <v>27833.333333333332</v>
      </c>
      <c r="FN3" s="43">
        <v>27833.333333333332</v>
      </c>
      <c r="FO3" s="43">
        <v>27833.333333333332</v>
      </c>
      <c r="FP3" s="43">
        <v>28000</v>
      </c>
      <c r="FQ3" s="43">
        <v>28000</v>
      </c>
    </row>
    <row r="4" spans="1:173" ht="15" customHeight="1" x14ac:dyDescent="0.25">
      <c r="A4" s="28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1">
        <v>25066.666666666668</v>
      </c>
      <c r="DK4" s="31">
        <v>25244.333333333332</v>
      </c>
      <c r="DL4" s="31">
        <v>25357</v>
      </c>
      <c r="DM4" s="31">
        <v>25200</v>
      </c>
      <c r="DN4" s="31">
        <v>25067</v>
      </c>
      <c r="DO4" s="31">
        <v>25100</v>
      </c>
      <c r="DP4" s="31">
        <v>25125</v>
      </c>
      <c r="DQ4" s="31">
        <v>25241.666666666668</v>
      </c>
      <c r="DR4" s="31">
        <v>25175</v>
      </c>
      <c r="DS4" s="31">
        <v>25216.666666666668</v>
      </c>
      <c r="DT4" s="31">
        <v>25313.333333333332</v>
      </c>
      <c r="DU4" s="31">
        <v>25208.333333333332</v>
      </c>
      <c r="DV4" s="31">
        <v>25486.666666666668</v>
      </c>
      <c r="DW4" s="31">
        <v>25183.333333333332</v>
      </c>
      <c r="DX4" s="31">
        <v>25191.666666666668</v>
      </c>
      <c r="DY4" s="8">
        <v>25740</v>
      </c>
      <c r="DZ4" s="8">
        <v>25275</v>
      </c>
      <c r="EA4" s="31">
        <v>25350</v>
      </c>
      <c r="EB4" s="31">
        <v>25346.666666666668</v>
      </c>
      <c r="EC4" s="31">
        <v>25500</v>
      </c>
      <c r="ED4" s="31">
        <v>25731.666666666668</v>
      </c>
      <c r="EE4" s="31">
        <v>25325</v>
      </c>
      <c r="EF4" s="31">
        <v>25475</v>
      </c>
      <c r="EG4" s="31">
        <v>25633.333333333332</v>
      </c>
      <c r="EH4" s="31">
        <v>25700</v>
      </c>
      <c r="EI4" s="31">
        <v>25900</v>
      </c>
      <c r="EJ4" s="31">
        <v>25691.666666666668</v>
      </c>
      <c r="EK4" s="31">
        <v>25573.333333333332</v>
      </c>
      <c r="EL4" s="31">
        <v>26000</v>
      </c>
      <c r="EM4" s="31">
        <v>26280</v>
      </c>
      <c r="EN4" s="31">
        <v>26308.333333333332</v>
      </c>
      <c r="EO4" s="31">
        <v>26666.666666666668</v>
      </c>
      <c r="EP4" s="31">
        <v>26780</v>
      </c>
      <c r="EQ4" s="31">
        <v>26091</v>
      </c>
      <c r="ER4" s="31">
        <v>25800</v>
      </c>
      <c r="ES4" s="31">
        <v>25850</v>
      </c>
      <c r="ET4" s="31">
        <v>25893</v>
      </c>
      <c r="EU4" s="31">
        <v>26000</v>
      </c>
      <c r="EV4" s="31">
        <v>26400</v>
      </c>
      <c r="EW4" s="31">
        <v>26400</v>
      </c>
      <c r="EX4" s="31">
        <v>26591</v>
      </c>
      <c r="EY4" s="31">
        <v>26700</v>
      </c>
      <c r="EZ4" s="31">
        <v>26583</v>
      </c>
      <c r="FA4" s="31">
        <v>26658</v>
      </c>
      <c r="FB4" s="31">
        <v>26788</v>
      </c>
      <c r="FC4" s="31">
        <v>26916</v>
      </c>
      <c r="FD4" s="31">
        <v>26941</v>
      </c>
      <c r="FE4" s="31">
        <v>26866</v>
      </c>
      <c r="FF4" s="31">
        <v>26991</v>
      </c>
      <c r="FG4" s="31">
        <v>27017</v>
      </c>
      <c r="FH4" s="31">
        <v>26933.333333333332</v>
      </c>
      <c r="FI4" s="31">
        <v>26800</v>
      </c>
      <c r="FJ4" s="31">
        <v>26883</v>
      </c>
      <c r="FK4" s="31">
        <v>26983.333333333332</v>
      </c>
      <c r="FL4" s="43">
        <v>27075</v>
      </c>
      <c r="FM4" s="43">
        <v>26986.666666666668</v>
      </c>
      <c r="FN4" s="43">
        <v>27066.666666666668</v>
      </c>
      <c r="FO4" s="43">
        <v>27204</v>
      </c>
      <c r="FP4" s="43">
        <v>26873.333333333332</v>
      </c>
      <c r="FQ4" s="43">
        <v>26950</v>
      </c>
    </row>
    <row r="5" spans="1:173" ht="15" customHeight="1" x14ac:dyDescent="0.25">
      <c r="A5" s="28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1">
        <v>35750</v>
      </c>
      <c r="DK5" s="31">
        <v>36350</v>
      </c>
      <c r="DL5" s="31">
        <v>36750</v>
      </c>
      <c r="DM5" s="31">
        <v>36750</v>
      </c>
      <c r="DN5" s="31">
        <v>36937.5</v>
      </c>
      <c r="DO5" s="31">
        <v>38083.25</v>
      </c>
      <c r="DP5" s="31">
        <v>38250</v>
      </c>
      <c r="DQ5" s="31">
        <v>35312.5</v>
      </c>
      <c r="DR5" s="31">
        <v>39250</v>
      </c>
      <c r="DS5" s="31">
        <v>39000</v>
      </c>
      <c r="DT5" s="31">
        <v>39250</v>
      </c>
      <c r="DU5" s="31">
        <v>39500</v>
      </c>
      <c r="DV5" s="31">
        <v>40400</v>
      </c>
      <c r="DW5" s="31">
        <v>40500</v>
      </c>
      <c r="DX5" s="31">
        <v>40875</v>
      </c>
      <c r="DY5" s="8">
        <v>41000</v>
      </c>
      <c r="DZ5" s="8">
        <v>44000</v>
      </c>
      <c r="EA5" s="31">
        <v>44000</v>
      </c>
      <c r="EB5" s="31">
        <v>42000</v>
      </c>
      <c r="EC5" s="31">
        <v>42000</v>
      </c>
      <c r="ED5" s="31">
        <v>42000</v>
      </c>
      <c r="EE5" s="31">
        <v>42000</v>
      </c>
      <c r="EF5" s="31">
        <v>42000</v>
      </c>
      <c r="EG5" s="31">
        <v>42000</v>
      </c>
      <c r="EH5" s="31">
        <v>42000</v>
      </c>
      <c r="EI5" s="31">
        <v>42000</v>
      </c>
      <c r="EJ5" s="31">
        <v>42000</v>
      </c>
      <c r="EK5" s="31">
        <v>42000</v>
      </c>
      <c r="EL5" s="31">
        <v>42000</v>
      </c>
      <c r="EM5" s="31">
        <v>42000</v>
      </c>
      <c r="EN5" s="31">
        <v>42050</v>
      </c>
      <c r="EO5" s="31">
        <v>42000</v>
      </c>
      <c r="EP5" s="31">
        <v>42000</v>
      </c>
      <c r="EQ5" s="31">
        <v>42000</v>
      </c>
      <c r="ER5" s="31">
        <v>42000</v>
      </c>
      <c r="ES5" s="31">
        <v>42000</v>
      </c>
      <c r="ET5" s="31">
        <v>42000</v>
      </c>
      <c r="EU5" s="31">
        <v>42000</v>
      </c>
      <c r="EV5" s="31">
        <v>42000</v>
      </c>
      <c r="EW5" s="31">
        <v>42000</v>
      </c>
      <c r="EX5" s="31">
        <v>42000</v>
      </c>
      <c r="EY5" s="31">
        <v>42000</v>
      </c>
      <c r="EZ5" s="31">
        <v>42000</v>
      </c>
      <c r="FA5" s="31">
        <v>42000</v>
      </c>
      <c r="FB5" s="31">
        <v>42000</v>
      </c>
      <c r="FC5" s="31">
        <v>42000</v>
      </c>
      <c r="FD5" s="31">
        <v>42000</v>
      </c>
      <c r="FE5" s="31">
        <v>42000</v>
      </c>
      <c r="FF5" s="31">
        <v>42000</v>
      </c>
      <c r="FG5" s="31">
        <v>42000</v>
      </c>
      <c r="FH5" s="31">
        <v>42000</v>
      </c>
      <c r="FI5" s="31">
        <v>42000</v>
      </c>
      <c r="FJ5" s="31">
        <v>42000</v>
      </c>
      <c r="FK5" s="31">
        <v>42000</v>
      </c>
      <c r="FL5" s="31">
        <v>42000</v>
      </c>
      <c r="FM5" s="43">
        <v>42000</v>
      </c>
      <c r="FN5" s="43">
        <v>42000</v>
      </c>
      <c r="FO5" s="43">
        <v>42000</v>
      </c>
      <c r="FP5" s="43">
        <v>42000</v>
      </c>
      <c r="FQ5" s="43">
        <v>42000</v>
      </c>
    </row>
    <row r="6" spans="1:173" ht="15" customHeight="1" x14ac:dyDescent="0.25">
      <c r="A6" s="28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1">
        <v>25750</v>
      </c>
      <c r="DK6" s="31">
        <v>25540</v>
      </c>
      <c r="DL6" s="31">
        <v>25583.333333333332</v>
      </c>
      <c r="DM6" s="31">
        <v>25233.333333333332</v>
      </c>
      <c r="DN6" s="31">
        <v>25416.666666666668</v>
      </c>
      <c r="DO6" s="31">
        <v>25683.333333333332</v>
      </c>
      <c r="DP6" s="31">
        <v>25733.333333333332</v>
      </c>
      <c r="DQ6" s="31">
        <v>26000</v>
      </c>
      <c r="DR6" s="31">
        <v>25708.333333333332</v>
      </c>
      <c r="DS6" s="31">
        <v>25889</v>
      </c>
      <c r="DT6" s="31">
        <v>25600</v>
      </c>
      <c r="DU6" s="31">
        <v>26000</v>
      </c>
      <c r="DV6" s="31">
        <v>25700</v>
      </c>
      <c r="DW6" s="31">
        <v>25083.333333333332</v>
      </c>
      <c r="DX6" s="31">
        <v>25250</v>
      </c>
      <c r="DY6" s="8">
        <v>25333.333333333332</v>
      </c>
      <c r="DZ6" s="8">
        <v>25958.333333333332</v>
      </c>
      <c r="EA6" s="31">
        <v>26058.333333333332</v>
      </c>
      <c r="EB6" s="31">
        <v>26000</v>
      </c>
      <c r="EC6" s="31">
        <v>26000</v>
      </c>
      <c r="ED6" s="31">
        <v>26000</v>
      </c>
      <c r="EE6" s="31">
        <v>26166.666666666668</v>
      </c>
      <c r="EF6" s="31">
        <v>26000</v>
      </c>
      <c r="EG6" s="31">
        <v>26000</v>
      </c>
      <c r="EH6" s="31">
        <v>26000</v>
      </c>
      <c r="EI6" s="31">
        <v>26250</v>
      </c>
      <c r="EJ6" s="31">
        <v>26000</v>
      </c>
      <c r="EK6" s="31">
        <v>26666.666666666668</v>
      </c>
      <c r="EL6" s="31">
        <v>26333.333333333332</v>
      </c>
      <c r="EM6" s="31">
        <v>26333.333333333332</v>
      </c>
      <c r="EN6" s="31">
        <v>26333.333333333332</v>
      </c>
      <c r="EO6" s="31">
        <v>26333.333333333332</v>
      </c>
      <c r="EP6" s="31">
        <v>26666</v>
      </c>
      <c r="EQ6" s="31">
        <v>26666</v>
      </c>
      <c r="ER6" s="31">
        <v>26666</v>
      </c>
      <c r="ES6" s="31">
        <v>26666</v>
      </c>
      <c r="ET6" s="31">
        <v>26333</v>
      </c>
      <c r="EU6" s="31">
        <v>26333</v>
      </c>
      <c r="EV6" s="31">
        <v>26333</v>
      </c>
      <c r="EW6" s="31">
        <v>26333</v>
      </c>
      <c r="EX6" s="31">
        <v>26333</v>
      </c>
      <c r="EY6" s="31">
        <v>26333</v>
      </c>
      <c r="EZ6" s="31">
        <v>26333</v>
      </c>
      <c r="FA6" s="31">
        <v>26833</v>
      </c>
      <c r="FB6" s="31">
        <v>27333</v>
      </c>
      <c r="FC6" s="31">
        <v>26916</v>
      </c>
      <c r="FD6" s="31">
        <v>27333</v>
      </c>
      <c r="FE6" s="31">
        <v>27200</v>
      </c>
      <c r="FF6" s="31">
        <v>27166</v>
      </c>
      <c r="FG6" s="31">
        <v>27250</v>
      </c>
      <c r="FH6" s="31">
        <v>27200</v>
      </c>
      <c r="FI6" s="31">
        <v>27000</v>
      </c>
      <c r="FJ6" s="31">
        <v>27200</v>
      </c>
      <c r="FK6" s="31">
        <v>27333.333333333332</v>
      </c>
      <c r="FL6" s="43">
        <v>27666.666666666668</v>
      </c>
      <c r="FM6" s="43">
        <v>27666.666666666668</v>
      </c>
      <c r="FN6" s="43">
        <v>27750</v>
      </c>
      <c r="FO6" s="43">
        <v>27970.333333333332</v>
      </c>
      <c r="FP6" s="43">
        <v>28333.333333333332</v>
      </c>
      <c r="FQ6" s="43">
        <v>28666.666666666668</v>
      </c>
    </row>
    <row r="7" spans="1:173" ht="15" customHeight="1" x14ac:dyDescent="0.25">
      <c r="A7" s="28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1">
        <v>22625</v>
      </c>
      <c r="DK7" s="31">
        <v>22500</v>
      </c>
      <c r="DL7" s="31">
        <v>22500</v>
      </c>
      <c r="DM7" s="31">
        <v>22500</v>
      </c>
      <c r="DN7" s="31">
        <v>22500</v>
      </c>
      <c r="DO7" s="31">
        <v>22500</v>
      </c>
      <c r="DP7" s="31">
        <v>22500</v>
      </c>
      <c r="DQ7" s="31">
        <v>22500</v>
      </c>
      <c r="DR7" s="31">
        <v>22750</v>
      </c>
      <c r="DS7" s="31">
        <v>25333.333333333332</v>
      </c>
      <c r="DT7" s="31">
        <v>25866.666666666668</v>
      </c>
      <c r="DU7" s="31">
        <v>26000</v>
      </c>
      <c r="DV7" s="31">
        <v>25866.666666666668</v>
      </c>
      <c r="DW7" s="31">
        <v>25833.333333333332</v>
      </c>
      <c r="DX7" s="31">
        <v>26000</v>
      </c>
      <c r="DY7" s="8">
        <v>26000</v>
      </c>
      <c r="DZ7" s="8">
        <v>26000</v>
      </c>
      <c r="EA7" s="31">
        <v>26000</v>
      </c>
      <c r="EB7" s="31">
        <v>26000</v>
      </c>
      <c r="EC7" s="31">
        <v>26166</v>
      </c>
      <c r="ED7" s="31">
        <v>26000</v>
      </c>
      <c r="EE7" s="31">
        <v>26125</v>
      </c>
      <c r="EF7" s="31">
        <v>26000</v>
      </c>
      <c r="EG7" s="31">
        <v>26000</v>
      </c>
      <c r="EH7" s="31">
        <v>26000</v>
      </c>
      <c r="EI7" s="31">
        <v>26000</v>
      </c>
      <c r="EJ7" s="31">
        <v>26000</v>
      </c>
      <c r="EK7" s="31">
        <v>26000</v>
      </c>
      <c r="EL7" s="31">
        <v>26166.666666666668</v>
      </c>
      <c r="EM7" s="31">
        <v>26166.666666666668</v>
      </c>
      <c r="EN7" s="31">
        <v>26000</v>
      </c>
      <c r="EO7" s="31">
        <v>26000</v>
      </c>
      <c r="EP7" s="31">
        <v>26000</v>
      </c>
      <c r="EQ7" s="31">
        <v>26333</v>
      </c>
      <c r="ER7" s="31">
        <v>26500</v>
      </c>
      <c r="ES7" s="31">
        <v>26166</v>
      </c>
      <c r="ET7" s="31">
        <v>26333</v>
      </c>
      <c r="EU7" s="31">
        <v>26250</v>
      </c>
      <c r="EV7" s="31">
        <v>26000</v>
      </c>
      <c r="EW7" s="31">
        <v>26000</v>
      </c>
      <c r="EX7" s="31">
        <v>26333</v>
      </c>
      <c r="EY7" s="31">
        <v>26333</v>
      </c>
      <c r="EZ7" s="31">
        <v>26000</v>
      </c>
      <c r="FA7" s="31">
        <v>26333</v>
      </c>
      <c r="FB7" s="31">
        <v>26266</v>
      </c>
      <c r="FC7" s="31">
        <v>26000</v>
      </c>
      <c r="FD7" s="31">
        <v>26000</v>
      </c>
      <c r="FE7" s="31">
        <v>26000</v>
      </c>
      <c r="FF7" s="31">
        <v>26000</v>
      </c>
      <c r="FG7" s="31">
        <v>26000</v>
      </c>
      <c r="FH7" s="31">
        <v>26000</v>
      </c>
      <c r="FI7" s="31">
        <v>26000</v>
      </c>
      <c r="FJ7" s="31">
        <v>26000</v>
      </c>
      <c r="FK7" s="31">
        <v>26000</v>
      </c>
      <c r="FL7" s="43">
        <v>26000</v>
      </c>
      <c r="FM7" s="43">
        <v>26000</v>
      </c>
      <c r="FN7" s="43">
        <v>26000</v>
      </c>
      <c r="FO7" s="43">
        <v>26000</v>
      </c>
      <c r="FP7" s="43">
        <v>26000</v>
      </c>
      <c r="FQ7" s="43">
        <v>26000</v>
      </c>
    </row>
    <row r="8" spans="1:173" ht="15" customHeight="1" x14ac:dyDescent="0.25">
      <c r="A8" s="28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1">
        <v>25856.25</v>
      </c>
      <c r="DK8" s="31">
        <v>25990</v>
      </c>
      <c r="DL8" s="31">
        <v>26081.25</v>
      </c>
      <c r="DM8" s="31">
        <v>26235</v>
      </c>
      <c r="DN8" s="31">
        <v>25781.25</v>
      </c>
      <c r="DO8" s="31">
        <v>25781.25</v>
      </c>
      <c r="DP8" s="31">
        <v>25956.25</v>
      </c>
      <c r="DQ8" s="31">
        <v>25950</v>
      </c>
      <c r="DR8" s="31">
        <v>26300</v>
      </c>
      <c r="DS8" s="31">
        <v>26168.75</v>
      </c>
      <c r="DT8" s="31">
        <v>25775</v>
      </c>
      <c r="DU8" s="31">
        <v>25537.5</v>
      </c>
      <c r="DV8" s="31">
        <v>25390</v>
      </c>
      <c r="DW8" s="31">
        <v>25262.5</v>
      </c>
      <c r="DX8" s="31">
        <v>25262.5</v>
      </c>
      <c r="DY8" s="8">
        <v>25405</v>
      </c>
      <c r="DZ8" s="8">
        <v>25906.25</v>
      </c>
      <c r="EA8" s="31">
        <v>25848</v>
      </c>
      <c r="EB8" s="31">
        <v>25960</v>
      </c>
      <c r="EC8" s="31">
        <v>26012</v>
      </c>
      <c r="ED8" s="31">
        <v>25950</v>
      </c>
      <c r="EE8" s="31">
        <v>26250</v>
      </c>
      <c r="EF8" s="31">
        <v>26250</v>
      </c>
      <c r="EG8" s="31">
        <v>26312.5</v>
      </c>
      <c r="EH8" s="31">
        <v>26800</v>
      </c>
      <c r="EI8" s="31">
        <v>27000</v>
      </c>
      <c r="EJ8" s="31">
        <v>27000</v>
      </c>
      <c r="EK8" s="31">
        <v>26750</v>
      </c>
      <c r="EL8" s="31">
        <v>26937.5</v>
      </c>
      <c r="EM8" s="31">
        <v>27000</v>
      </c>
      <c r="EN8" s="31">
        <v>27000</v>
      </c>
      <c r="EO8" s="31">
        <v>27025</v>
      </c>
      <c r="EP8" s="31">
        <v>27400</v>
      </c>
      <c r="EQ8" s="31">
        <v>27750</v>
      </c>
      <c r="ER8" s="31">
        <v>27750</v>
      </c>
      <c r="ES8" s="31">
        <v>28166</v>
      </c>
      <c r="ET8" s="31">
        <v>28350</v>
      </c>
      <c r="EU8" s="31">
        <v>28375</v>
      </c>
      <c r="EV8" s="31">
        <v>29000</v>
      </c>
      <c r="EW8" s="31">
        <v>29062</v>
      </c>
      <c r="EX8" s="31">
        <v>29250</v>
      </c>
      <c r="EY8" s="31">
        <v>29650</v>
      </c>
      <c r="EZ8" s="31">
        <v>29562</v>
      </c>
      <c r="FA8" s="31">
        <v>29812</v>
      </c>
      <c r="FB8" s="31">
        <v>30125</v>
      </c>
      <c r="FC8" s="31">
        <v>30000</v>
      </c>
      <c r="FD8" s="31">
        <v>29812</v>
      </c>
      <c r="FE8" s="31">
        <v>26900</v>
      </c>
      <c r="FF8" s="31">
        <v>29562</v>
      </c>
      <c r="FG8" s="31">
        <v>29438</v>
      </c>
      <c r="FH8" s="31">
        <v>29250</v>
      </c>
      <c r="FI8" s="31">
        <v>29187.5</v>
      </c>
      <c r="FJ8" s="31">
        <v>29300</v>
      </c>
      <c r="FK8" s="31">
        <v>28875</v>
      </c>
      <c r="FL8" s="43">
        <v>28666.666666666668</v>
      </c>
      <c r="FM8" s="43">
        <v>28945</v>
      </c>
      <c r="FN8" s="43">
        <v>28666.666666666668</v>
      </c>
      <c r="FO8" s="43">
        <v>28925</v>
      </c>
      <c r="FP8" s="43">
        <v>28650</v>
      </c>
      <c r="FQ8" s="43">
        <v>29000</v>
      </c>
    </row>
    <row r="9" spans="1:173" ht="15" customHeight="1" x14ac:dyDescent="0.25">
      <c r="A9" s="28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0">
        <v>23375</v>
      </c>
      <c r="CK9" s="30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2">
        <v>25600</v>
      </c>
      <c r="DK9" s="32">
        <v>25620</v>
      </c>
      <c r="DL9" s="32">
        <v>25687</v>
      </c>
      <c r="DM9" s="32">
        <v>25600</v>
      </c>
      <c r="DN9" s="32">
        <v>25562</v>
      </c>
      <c r="DO9" s="32">
        <v>25600</v>
      </c>
      <c r="DP9" s="32">
        <v>25550</v>
      </c>
      <c r="DQ9" s="32">
        <v>25675</v>
      </c>
      <c r="DR9" s="32">
        <v>25600</v>
      </c>
      <c r="DS9" s="31">
        <v>25625</v>
      </c>
      <c r="DT9" s="31">
        <v>25740</v>
      </c>
      <c r="DU9" s="31">
        <v>25500</v>
      </c>
      <c r="DV9" s="31">
        <v>26000</v>
      </c>
      <c r="DW9" s="31">
        <v>25550</v>
      </c>
      <c r="DX9" s="31">
        <v>25600</v>
      </c>
      <c r="DY9" s="14">
        <v>25600</v>
      </c>
      <c r="DZ9" s="14">
        <v>25400</v>
      </c>
      <c r="EA9" s="31">
        <v>25500</v>
      </c>
      <c r="EB9" s="31">
        <v>25560</v>
      </c>
      <c r="EC9" s="31">
        <v>25275</v>
      </c>
      <c r="ED9" s="31">
        <v>25720</v>
      </c>
      <c r="EE9" s="31">
        <v>25550</v>
      </c>
      <c r="EF9" s="31">
        <v>25675</v>
      </c>
      <c r="EG9" s="31">
        <v>26000</v>
      </c>
      <c r="EH9" s="31">
        <v>26000</v>
      </c>
      <c r="EI9" s="31">
        <v>26300</v>
      </c>
      <c r="EJ9" s="31">
        <v>26125</v>
      </c>
      <c r="EK9" s="31">
        <v>25620</v>
      </c>
      <c r="EL9" s="31">
        <v>26000</v>
      </c>
      <c r="EM9" s="31">
        <v>26140</v>
      </c>
      <c r="EN9" s="31">
        <v>26450</v>
      </c>
      <c r="EO9" s="31">
        <v>26650</v>
      </c>
      <c r="EP9" s="31">
        <v>26640</v>
      </c>
      <c r="EQ9" s="31">
        <v>25925</v>
      </c>
      <c r="ER9" s="31">
        <v>25675</v>
      </c>
      <c r="ES9" s="31">
        <v>25600</v>
      </c>
      <c r="ET9" s="31">
        <v>25840</v>
      </c>
      <c r="EU9" s="31">
        <v>26000</v>
      </c>
      <c r="EV9" s="31">
        <v>26000</v>
      </c>
      <c r="EW9" s="31">
        <v>26000</v>
      </c>
      <c r="EX9" s="31">
        <v>26575</v>
      </c>
      <c r="EY9" s="31">
        <v>26720</v>
      </c>
      <c r="EZ9" s="31">
        <v>26150</v>
      </c>
      <c r="FA9" s="31">
        <v>26600</v>
      </c>
      <c r="FB9" s="31">
        <v>26700</v>
      </c>
      <c r="FC9" s="31">
        <v>26900</v>
      </c>
      <c r="FD9" s="31">
        <v>26950</v>
      </c>
      <c r="FE9" s="31">
        <v>26950</v>
      </c>
      <c r="FF9" s="31">
        <v>26950</v>
      </c>
      <c r="FG9" s="31">
        <v>26950</v>
      </c>
      <c r="FH9" s="31">
        <v>26950</v>
      </c>
      <c r="FI9" s="31">
        <v>26950</v>
      </c>
      <c r="FJ9" s="31">
        <v>26950</v>
      </c>
      <c r="FK9" s="31">
        <v>26700</v>
      </c>
      <c r="FL9" s="31">
        <v>26700</v>
      </c>
      <c r="FM9" s="43">
        <v>26700</v>
      </c>
      <c r="FN9" s="43">
        <v>26700</v>
      </c>
      <c r="FO9" s="43">
        <v>26700</v>
      </c>
      <c r="FP9" s="43">
        <v>26700</v>
      </c>
      <c r="FQ9" s="43">
        <v>26700</v>
      </c>
    </row>
    <row r="10" spans="1:173" ht="15" customHeight="1" x14ac:dyDescent="0.25">
      <c r="A10" s="28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1">
        <v>25850</v>
      </c>
      <c r="DK10" s="31">
        <v>26000</v>
      </c>
      <c r="DL10" s="31">
        <v>25900</v>
      </c>
      <c r="DM10" s="31">
        <v>25900</v>
      </c>
      <c r="DN10" s="31">
        <v>26000</v>
      </c>
      <c r="DO10" s="31">
        <v>26000</v>
      </c>
      <c r="DP10" s="31">
        <v>26050</v>
      </c>
      <c r="DQ10" s="31">
        <v>26200</v>
      </c>
      <c r="DR10" s="31">
        <v>26400</v>
      </c>
      <c r="DS10" s="31">
        <v>26400</v>
      </c>
      <c r="DT10" s="31">
        <v>26360</v>
      </c>
      <c r="DU10" s="31">
        <v>26500</v>
      </c>
      <c r="DV10" s="31">
        <v>26400</v>
      </c>
      <c r="DW10" s="31">
        <v>26400</v>
      </c>
      <c r="DX10" s="31">
        <v>26400</v>
      </c>
      <c r="DY10" s="8">
        <v>26000</v>
      </c>
      <c r="DZ10" s="8">
        <v>26300</v>
      </c>
      <c r="EA10" s="31">
        <v>26600</v>
      </c>
      <c r="EB10" s="31">
        <v>26600</v>
      </c>
      <c r="EC10" s="31">
        <v>26600</v>
      </c>
      <c r="ED10" s="31">
        <v>26720</v>
      </c>
      <c r="EE10" s="31">
        <v>27000</v>
      </c>
      <c r="EF10" s="31">
        <v>27150</v>
      </c>
      <c r="EG10" s="31">
        <v>27200</v>
      </c>
      <c r="EH10" s="31">
        <v>27000</v>
      </c>
      <c r="EI10" s="31">
        <v>27000</v>
      </c>
      <c r="EJ10" s="31">
        <v>27200</v>
      </c>
      <c r="EK10" s="31">
        <v>27200</v>
      </c>
      <c r="EL10" s="31">
        <v>27200</v>
      </c>
      <c r="EM10" s="31">
        <v>27400</v>
      </c>
      <c r="EN10" s="31">
        <v>27250</v>
      </c>
      <c r="EO10" s="31">
        <v>27200</v>
      </c>
      <c r="EP10" s="31">
        <v>27800</v>
      </c>
      <c r="EQ10" s="31">
        <v>27800</v>
      </c>
      <c r="ER10" s="31">
        <v>28000</v>
      </c>
      <c r="ES10" s="31">
        <v>27600</v>
      </c>
      <c r="ET10" s="31">
        <v>27800</v>
      </c>
      <c r="EU10" s="31">
        <v>27950</v>
      </c>
      <c r="EV10" s="31">
        <v>27840</v>
      </c>
      <c r="EW10" s="31">
        <v>28000</v>
      </c>
      <c r="EX10" s="31">
        <v>27650</v>
      </c>
      <c r="EY10" s="31">
        <v>27440</v>
      </c>
      <c r="EZ10" s="31">
        <v>27400</v>
      </c>
      <c r="FA10" s="31">
        <v>27650</v>
      </c>
      <c r="FB10" s="31">
        <v>27800</v>
      </c>
      <c r="FC10" s="31">
        <v>27800</v>
      </c>
      <c r="FD10" s="31">
        <v>27600</v>
      </c>
      <c r="FE10" s="31">
        <v>27750</v>
      </c>
      <c r="FF10" s="31">
        <v>27750</v>
      </c>
      <c r="FG10" s="31">
        <v>28050</v>
      </c>
      <c r="FH10" s="31">
        <v>27800</v>
      </c>
      <c r="FI10" s="31">
        <v>27968.75</v>
      </c>
      <c r="FJ10" s="31">
        <v>28080</v>
      </c>
      <c r="FK10" s="31">
        <v>28200</v>
      </c>
      <c r="FL10" s="43">
        <v>28450</v>
      </c>
      <c r="FM10" s="43">
        <v>28300</v>
      </c>
      <c r="FN10" s="43">
        <v>28450</v>
      </c>
      <c r="FO10" s="43">
        <v>28388.799999999999</v>
      </c>
      <c r="FP10" s="43">
        <v>28625</v>
      </c>
      <c r="FQ10" s="43">
        <v>28718.75</v>
      </c>
    </row>
    <row r="11" spans="1:173" ht="15" customHeight="1" x14ac:dyDescent="0.25">
      <c r="A11" s="28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1">
        <v>25800</v>
      </c>
      <c r="DK11" s="31">
        <v>25762.5</v>
      </c>
      <c r="DL11" s="31">
        <v>25525</v>
      </c>
      <c r="DM11" s="31">
        <v>25691.666666666668</v>
      </c>
      <c r="DN11" s="31">
        <v>25443.75</v>
      </c>
      <c r="DO11" s="31">
        <v>25466.75</v>
      </c>
      <c r="DP11" s="31">
        <v>25668.75</v>
      </c>
      <c r="DQ11" s="31">
        <v>25815</v>
      </c>
      <c r="DR11" s="31">
        <v>25875</v>
      </c>
      <c r="DS11" s="31">
        <v>25912.5</v>
      </c>
      <c r="DT11" s="31">
        <v>25937.5</v>
      </c>
      <c r="DU11" s="31">
        <v>26000</v>
      </c>
      <c r="DV11" s="31">
        <v>25880</v>
      </c>
      <c r="DW11" s="31">
        <v>26037.5</v>
      </c>
      <c r="DX11" s="31">
        <v>25912.5</v>
      </c>
      <c r="DY11" s="8">
        <v>26000</v>
      </c>
      <c r="DZ11" s="8">
        <v>26000</v>
      </c>
      <c r="EA11" s="31">
        <v>26000</v>
      </c>
      <c r="EB11" s="31">
        <v>26000</v>
      </c>
      <c r="EC11" s="31">
        <v>26000</v>
      </c>
      <c r="ED11" s="31">
        <v>26010</v>
      </c>
      <c r="EE11" s="31">
        <v>25993.75</v>
      </c>
      <c r="EF11" s="31">
        <v>26093.75</v>
      </c>
      <c r="EG11" s="31">
        <v>26125</v>
      </c>
      <c r="EH11" s="31">
        <v>26135</v>
      </c>
      <c r="EI11" s="31">
        <v>26418.75</v>
      </c>
      <c r="EJ11" s="31">
        <v>26400</v>
      </c>
      <c r="EK11" s="31">
        <v>26565</v>
      </c>
      <c r="EL11" s="31">
        <v>26900</v>
      </c>
      <c r="EM11" s="31">
        <v>27000</v>
      </c>
      <c r="EN11" s="31">
        <v>27125</v>
      </c>
      <c r="EO11" s="31">
        <v>27750</v>
      </c>
      <c r="EP11" s="31">
        <v>28000</v>
      </c>
      <c r="EQ11" s="31">
        <v>27125</v>
      </c>
      <c r="ER11" s="31">
        <v>26531</v>
      </c>
      <c r="ES11" s="31">
        <v>26406</v>
      </c>
      <c r="ET11" s="31">
        <v>27000</v>
      </c>
      <c r="EU11" s="31">
        <v>27062</v>
      </c>
      <c r="EV11" s="31">
        <v>27000</v>
      </c>
      <c r="EW11" s="31">
        <v>27000</v>
      </c>
      <c r="EX11" s="31">
        <v>27031</v>
      </c>
      <c r="EY11" s="31">
        <v>27115</v>
      </c>
      <c r="EZ11" s="31">
        <v>27270</v>
      </c>
      <c r="FA11" s="31">
        <v>27812</v>
      </c>
      <c r="FB11" s="31">
        <v>28015</v>
      </c>
      <c r="FC11" s="31">
        <v>28056</v>
      </c>
      <c r="FD11" s="31">
        <v>28000</v>
      </c>
      <c r="FE11" s="31">
        <v>28000</v>
      </c>
      <c r="FF11" s="31">
        <v>28000</v>
      </c>
      <c r="FG11" s="31">
        <v>28000</v>
      </c>
      <c r="FH11" s="31">
        <v>28000</v>
      </c>
      <c r="FI11" s="31">
        <v>28000</v>
      </c>
      <c r="FJ11" s="31">
        <v>27550</v>
      </c>
      <c r="FK11" s="31">
        <v>28000</v>
      </c>
      <c r="FL11" s="43">
        <v>28250</v>
      </c>
      <c r="FM11" s="43">
        <v>28250</v>
      </c>
      <c r="FN11" s="43">
        <v>28500</v>
      </c>
      <c r="FO11" s="43">
        <v>28477.75</v>
      </c>
      <c r="FP11" s="43">
        <v>27750</v>
      </c>
      <c r="FQ11" s="43">
        <v>27875</v>
      </c>
    </row>
    <row r="12" spans="1:173" ht="15" customHeight="1" x14ac:dyDescent="0.25">
      <c r="A12" s="28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1">
        <v>25258.333333333332</v>
      </c>
      <c r="DK12" s="31">
        <v>25433.333333333332</v>
      </c>
      <c r="DL12" s="31">
        <v>25291.666666666668</v>
      </c>
      <c r="DM12" s="31">
        <v>25375</v>
      </c>
      <c r="DN12" s="31">
        <v>25833.333333333332</v>
      </c>
      <c r="DO12" s="31">
        <v>25750</v>
      </c>
      <c r="DP12" s="31">
        <v>26000</v>
      </c>
      <c r="DQ12" s="31">
        <v>26125</v>
      </c>
      <c r="DR12" s="31">
        <v>25866.666666666668</v>
      </c>
      <c r="DS12" s="31">
        <v>26166.666666666668</v>
      </c>
      <c r="DT12" s="31">
        <v>26000</v>
      </c>
      <c r="DU12" s="31">
        <v>26000</v>
      </c>
      <c r="DV12" s="31">
        <v>26000</v>
      </c>
      <c r="DW12" s="31">
        <v>26333.333333333332</v>
      </c>
      <c r="DX12" s="31">
        <v>26333.333333333332</v>
      </c>
      <c r="DY12" s="8">
        <v>27166.666666666668</v>
      </c>
      <c r="DZ12" s="8">
        <v>26541.666666666668</v>
      </c>
      <c r="EA12" s="31">
        <v>26500</v>
      </c>
      <c r="EB12" s="31">
        <v>26566.666666666668</v>
      </c>
      <c r="EC12" s="31">
        <v>26666</v>
      </c>
      <c r="ED12" s="31">
        <v>26600</v>
      </c>
      <c r="EE12" s="31">
        <v>26266.666666666668</v>
      </c>
      <c r="EF12" s="31">
        <v>27000</v>
      </c>
      <c r="EG12" s="31">
        <v>27100</v>
      </c>
      <c r="EH12" s="31">
        <v>27146.666666666668</v>
      </c>
      <c r="EI12" s="31">
        <v>27000</v>
      </c>
      <c r="EJ12" s="31">
        <v>27000</v>
      </c>
      <c r="EK12" s="31">
        <v>27000</v>
      </c>
      <c r="EL12" s="31">
        <v>27000</v>
      </c>
      <c r="EM12" s="31">
        <v>27000</v>
      </c>
      <c r="EN12" s="31">
        <v>27166.666666666668</v>
      </c>
      <c r="EO12" s="31">
        <v>27000</v>
      </c>
      <c r="EP12" s="31">
        <v>27666</v>
      </c>
      <c r="EQ12" s="31">
        <v>27500</v>
      </c>
      <c r="ER12" s="31">
        <v>28000</v>
      </c>
      <c r="ES12" s="31">
        <v>28000</v>
      </c>
      <c r="ET12" s="31">
        <v>28186</v>
      </c>
      <c r="EU12" s="31">
        <v>28083</v>
      </c>
      <c r="EV12" s="31">
        <v>28166</v>
      </c>
      <c r="EW12" s="31">
        <v>27958</v>
      </c>
      <c r="EX12" s="31">
        <v>27666</v>
      </c>
      <c r="EY12" s="31">
        <v>27566</v>
      </c>
      <c r="EZ12" s="31">
        <v>27500</v>
      </c>
      <c r="FA12" s="32">
        <v>27800</v>
      </c>
      <c r="FB12" s="32">
        <v>27685</v>
      </c>
      <c r="FC12" s="32">
        <v>28266</v>
      </c>
      <c r="FD12" s="32">
        <v>28266</v>
      </c>
      <c r="FE12" s="32">
        <v>28500</v>
      </c>
      <c r="FF12" s="31">
        <v>28500</v>
      </c>
      <c r="FG12" s="31">
        <v>28500</v>
      </c>
      <c r="FH12" s="31">
        <v>28500</v>
      </c>
      <c r="FI12" s="31">
        <v>28500</v>
      </c>
      <c r="FJ12" s="31">
        <v>28500</v>
      </c>
      <c r="FK12" s="31">
        <v>28166.666666666668</v>
      </c>
      <c r="FL12" s="43">
        <v>28466.666666666668</v>
      </c>
      <c r="FM12" s="43">
        <v>28326.666666666668</v>
      </c>
      <c r="FN12" s="43">
        <v>28800</v>
      </c>
      <c r="FO12" s="43">
        <v>28802.333333333332</v>
      </c>
      <c r="FP12" s="43">
        <v>28833.333333333332</v>
      </c>
      <c r="FQ12" s="43">
        <v>28833.333333333332</v>
      </c>
    </row>
    <row r="13" spans="1:173" ht="15" customHeight="1" x14ac:dyDescent="0.25">
      <c r="A13" s="28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1">
        <v>26125</v>
      </c>
      <c r="DK13" s="31">
        <v>26187.5</v>
      </c>
      <c r="DL13" s="31">
        <v>26250</v>
      </c>
      <c r="DM13" s="31">
        <v>26125</v>
      </c>
      <c r="DN13" s="31">
        <v>26187.5</v>
      </c>
      <c r="DO13" s="31">
        <v>25775</v>
      </c>
      <c r="DP13" s="31">
        <v>25575</v>
      </c>
      <c r="DQ13" s="31">
        <v>25710</v>
      </c>
      <c r="DR13" s="31">
        <v>25775</v>
      </c>
      <c r="DS13" s="31">
        <v>26250</v>
      </c>
      <c r="DT13" s="31">
        <v>26500</v>
      </c>
      <c r="DU13" s="31">
        <v>26250</v>
      </c>
      <c r="DV13" s="31">
        <v>26230</v>
      </c>
      <c r="DW13" s="31">
        <v>26500</v>
      </c>
      <c r="DX13" s="31">
        <v>26500</v>
      </c>
      <c r="DY13" s="8">
        <v>26500</v>
      </c>
      <c r="DZ13" s="8">
        <v>26500</v>
      </c>
      <c r="EA13" s="31">
        <v>26500</v>
      </c>
      <c r="EB13" s="31">
        <v>26500</v>
      </c>
      <c r="EC13" s="31">
        <v>26500</v>
      </c>
      <c r="ED13" s="31">
        <v>26500</v>
      </c>
      <c r="EE13" s="31">
        <v>26500</v>
      </c>
      <c r="EF13" s="31">
        <v>26500</v>
      </c>
      <c r="EG13" s="31">
        <v>26500</v>
      </c>
      <c r="EH13" s="31">
        <v>26640</v>
      </c>
      <c r="EI13" s="31">
        <v>26637.5</v>
      </c>
      <c r="EJ13" s="31">
        <v>26675</v>
      </c>
      <c r="EK13" s="31">
        <v>27000</v>
      </c>
      <c r="EL13" s="31">
        <v>27062.5</v>
      </c>
      <c r="EM13" s="31">
        <v>27000</v>
      </c>
      <c r="EN13" s="31">
        <v>27375</v>
      </c>
      <c r="EO13" s="31">
        <v>27875</v>
      </c>
      <c r="EP13" s="31">
        <v>28000</v>
      </c>
      <c r="EQ13" s="31">
        <v>27500</v>
      </c>
      <c r="ER13" s="31">
        <v>26937</v>
      </c>
      <c r="ES13" s="31">
        <v>27000</v>
      </c>
      <c r="ET13" s="31">
        <v>27500</v>
      </c>
      <c r="EU13" s="31">
        <v>27375</v>
      </c>
      <c r="EV13" s="31">
        <v>27000</v>
      </c>
      <c r="EW13" s="31">
        <v>27000</v>
      </c>
      <c r="EX13" s="31">
        <v>27250</v>
      </c>
      <c r="EY13" s="31">
        <v>27100</v>
      </c>
      <c r="EZ13" s="31">
        <v>27625</v>
      </c>
      <c r="FA13" s="31">
        <v>28000</v>
      </c>
      <c r="FB13" s="31">
        <v>28250</v>
      </c>
      <c r="FC13" s="31">
        <v>28000</v>
      </c>
      <c r="FD13" s="31">
        <v>28000</v>
      </c>
      <c r="FE13" s="31">
        <v>28000</v>
      </c>
      <c r="FF13" s="31">
        <v>28000</v>
      </c>
      <c r="FG13" s="31">
        <v>28000</v>
      </c>
      <c r="FH13" s="31">
        <v>28000</v>
      </c>
      <c r="FI13" s="31">
        <v>28000</v>
      </c>
      <c r="FJ13" s="31">
        <v>28000</v>
      </c>
      <c r="FK13" s="31">
        <v>28000</v>
      </c>
      <c r="FL13" s="43">
        <v>28000</v>
      </c>
      <c r="FM13" s="43">
        <v>28500</v>
      </c>
      <c r="FN13" s="43">
        <v>29000</v>
      </c>
      <c r="FO13" s="43">
        <v>28500</v>
      </c>
      <c r="FP13" s="43">
        <v>30250</v>
      </c>
      <c r="FQ13" s="43">
        <v>30250</v>
      </c>
    </row>
    <row r="14" spans="1:173" ht="15" customHeight="1" x14ac:dyDescent="0.25">
      <c r="A14" s="28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1">
        <v>31875</v>
      </c>
      <c r="DK14" s="31">
        <v>32130</v>
      </c>
      <c r="DL14" s="31">
        <v>32400</v>
      </c>
      <c r="DM14" s="31">
        <v>31930</v>
      </c>
      <c r="DN14" s="31">
        <v>32125</v>
      </c>
      <c r="DO14" s="31">
        <v>32750</v>
      </c>
      <c r="DP14" s="31">
        <v>33000</v>
      </c>
      <c r="DQ14" s="31">
        <v>34875</v>
      </c>
      <c r="DR14" s="31">
        <v>36375</v>
      </c>
      <c r="DS14" s="31">
        <v>34000</v>
      </c>
      <c r="DT14" s="31">
        <v>33000</v>
      </c>
      <c r="DU14" s="31">
        <v>33000</v>
      </c>
      <c r="DV14" s="31">
        <v>33000</v>
      </c>
      <c r="DW14" s="31">
        <v>33000</v>
      </c>
      <c r="DX14" s="31">
        <v>33000</v>
      </c>
      <c r="DY14" s="8">
        <v>33000</v>
      </c>
      <c r="DZ14" s="8">
        <v>33000</v>
      </c>
      <c r="EA14" s="31">
        <v>33000</v>
      </c>
      <c r="EB14" s="31">
        <v>33000</v>
      </c>
      <c r="EC14" s="31">
        <v>33000</v>
      </c>
      <c r="ED14" s="31">
        <v>33000</v>
      </c>
      <c r="EE14" s="31">
        <v>33062.5</v>
      </c>
      <c r="EF14" s="31">
        <v>33000</v>
      </c>
      <c r="EG14" s="31">
        <v>33000</v>
      </c>
      <c r="EH14" s="31">
        <v>33000</v>
      </c>
      <c r="EI14" s="31">
        <v>33000</v>
      </c>
      <c r="EJ14" s="31">
        <v>33000</v>
      </c>
      <c r="EK14" s="31">
        <v>33000</v>
      </c>
      <c r="EL14" s="31">
        <v>33000</v>
      </c>
      <c r="EM14" s="31">
        <v>33000</v>
      </c>
      <c r="EN14" s="31">
        <v>33000</v>
      </c>
      <c r="EO14" s="31">
        <v>33000</v>
      </c>
      <c r="EP14" s="31">
        <v>33000</v>
      </c>
      <c r="EQ14" s="31">
        <v>33500</v>
      </c>
      <c r="ER14" s="31">
        <v>33500</v>
      </c>
      <c r="ES14" s="31">
        <v>33750</v>
      </c>
      <c r="ET14" s="31">
        <v>34000</v>
      </c>
      <c r="EU14" s="31">
        <v>34000</v>
      </c>
      <c r="EV14" s="31">
        <v>34000</v>
      </c>
      <c r="EW14" s="31">
        <v>34250</v>
      </c>
      <c r="EX14" s="31">
        <v>34500</v>
      </c>
      <c r="EY14" s="31">
        <v>35000</v>
      </c>
      <c r="EZ14" s="31">
        <v>35000</v>
      </c>
      <c r="FA14" s="31">
        <v>35000</v>
      </c>
      <c r="FB14" s="31">
        <v>35000</v>
      </c>
      <c r="FC14" s="31">
        <v>35000</v>
      </c>
      <c r="FD14" s="31">
        <v>35000</v>
      </c>
      <c r="FE14" s="31">
        <v>35000</v>
      </c>
      <c r="FF14" s="31">
        <v>35000</v>
      </c>
      <c r="FG14" s="31">
        <v>35000</v>
      </c>
      <c r="FH14" s="31">
        <v>33400</v>
      </c>
      <c r="FI14" s="31">
        <v>35500</v>
      </c>
      <c r="FJ14" s="31">
        <v>35000</v>
      </c>
      <c r="FK14" s="31">
        <v>35000</v>
      </c>
      <c r="FL14" s="43">
        <v>35500</v>
      </c>
      <c r="FM14" s="43">
        <v>35500</v>
      </c>
      <c r="FN14" s="43">
        <v>36000</v>
      </c>
      <c r="FO14" s="43">
        <v>36000</v>
      </c>
      <c r="FP14" s="43">
        <v>36250</v>
      </c>
      <c r="FQ14" s="43">
        <v>36000</v>
      </c>
    </row>
    <row r="15" spans="1:173" ht="15" customHeight="1" x14ac:dyDescent="0.25">
      <c r="A15" s="28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1">
        <v>38000</v>
      </c>
      <c r="DK15" s="31">
        <v>38000</v>
      </c>
      <c r="DL15" s="31">
        <v>38750</v>
      </c>
      <c r="DM15" s="31">
        <v>39700</v>
      </c>
      <c r="DN15" s="31">
        <v>40000</v>
      </c>
      <c r="DO15" s="31">
        <v>40000</v>
      </c>
      <c r="DP15" s="31">
        <v>40750</v>
      </c>
      <c r="DQ15" s="31">
        <v>35750</v>
      </c>
      <c r="DR15" s="31">
        <v>35250</v>
      </c>
      <c r="DS15" s="31">
        <v>43500</v>
      </c>
      <c r="DT15" s="31">
        <v>42000</v>
      </c>
      <c r="DU15" s="31">
        <v>42250</v>
      </c>
      <c r="DV15" s="31">
        <v>42600</v>
      </c>
      <c r="DW15" s="31">
        <v>42000</v>
      </c>
      <c r="DX15" s="31">
        <v>41750</v>
      </c>
      <c r="DY15" s="8">
        <v>41600</v>
      </c>
      <c r="DZ15" s="8">
        <v>42000</v>
      </c>
      <c r="EA15" s="31">
        <v>42000</v>
      </c>
      <c r="EB15" s="31">
        <v>42000</v>
      </c>
      <c r="EC15" s="31">
        <v>42000</v>
      </c>
      <c r="ED15" s="31">
        <v>42000</v>
      </c>
      <c r="EE15" s="31">
        <v>42000</v>
      </c>
      <c r="EF15" s="31">
        <v>42000</v>
      </c>
      <c r="EG15" s="31">
        <v>42000</v>
      </c>
      <c r="EH15" s="31">
        <v>42000</v>
      </c>
      <c r="EI15" s="31">
        <v>42000</v>
      </c>
      <c r="EJ15" s="31">
        <v>42000</v>
      </c>
      <c r="EK15" s="31">
        <v>42000</v>
      </c>
      <c r="EL15" s="31">
        <v>42000</v>
      </c>
      <c r="EM15" s="31">
        <v>42000</v>
      </c>
      <c r="EN15" s="31">
        <v>42050</v>
      </c>
      <c r="EO15" s="31">
        <v>42000</v>
      </c>
      <c r="EP15" s="31">
        <v>42000</v>
      </c>
      <c r="EQ15" s="31">
        <v>42000</v>
      </c>
      <c r="ER15" s="31">
        <v>42000</v>
      </c>
      <c r="ES15" s="31">
        <v>42000</v>
      </c>
      <c r="ET15" s="31">
        <v>42000</v>
      </c>
      <c r="EU15" s="31">
        <v>42000</v>
      </c>
      <c r="EV15" s="31">
        <v>42000</v>
      </c>
      <c r="EW15" s="31">
        <v>42000</v>
      </c>
      <c r="EX15" s="31">
        <v>42000</v>
      </c>
      <c r="EY15" s="31">
        <v>42000</v>
      </c>
      <c r="EZ15" s="31">
        <v>42000</v>
      </c>
      <c r="FA15" s="31">
        <v>42000</v>
      </c>
      <c r="FB15" s="31">
        <v>42000</v>
      </c>
      <c r="FC15" s="31">
        <v>42000</v>
      </c>
      <c r="FD15" s="31">
        <v>42000</v>
      </c>
      <c r="FE15" s="31">
        <v>42000</v>
      </c>
      <c r="FF15" s="31">
        <v>42000</v>
      </c>
      <c r="FG15" s="31">
        <v>42000</v>
      </c>
      <c r="FH15" s="31">
        <v>42000</v>
      </c>
      <c r="FI15" s="31">
        <v>42000</v>
      </c>
      <c r="FJ15" s="31">
        <v>42000</v>
      </c>
      <c r="FK15" s="31">
        <v>42000</v>
      </c>
      <c r="FL15" s="43">
        <v>42000</v>
      </c>
      <c r="FM15" s="43">
        <v>42000</v>
      </c>
      <c r="FN15" s="43">
        <v>42000</v>
      </c>
      <c r="FO15" s="43">
        <v>42000</v>
      </c>
      <c r="FP15" s="43">
        <v>42000</v>
      </c>
      <c r="FQ15" s="43">
        <v>42000</v>
      </c>
    </row>
    <row r="16" spans="1:173" ht="15" customHeight="1" x14ac:dyDescent="0.25">
      <c r="A16" s="28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1">
        <v>32000</v>
      </c>
      <c r="DK16" s="31">
        <v>33400</v>
      </c>
      <c r="DL16" s="31">
        <v>33250</v>
      </c>
      <c r="DM16" s="31">
        <v>35600</v>
      </c>
      <c r="DN16" s="31">
        <v>35500</v>
      </c>
      <c r="DO16" s="31">
        <v>37750</v>
      </c>
      <c r="DP16" s="31">
        <v>38000</v>
      </c>
      <c r="DQ16" s="31">
        <v>38000</v>
      </c>
      <c r="DR16" s="31">
        <v>38500</v>
      </c>
      <c r="DS16" s="31">
        <v>45000</v>
      </c>
      <c r="DT16" s="31">
        <v>40000</v>
      </c>
      <c r="DU16" s="31">
        <v>40000</v>
      </c>
      <c r="DV16" s="31">
        <v>40000</v>
      </c>
      <c r="DW16" s="31">
        <v>40000</v>
      </c>
      <c r="DX16" s="31">
        <v>40000</v>
      </c>
      <c r="DY16" s="8">
        <v>40000</v>
      </c>
      <c r="DZ16" s="8">
        <v>40000</v>
      </c>
      <c r="EA16" s="31">
        <v>40000</v>
      </c>
      <c r="EB16" s="31">
        <v>40000</v>
      </c>
      <c r="EC16" s="31">
        <v>40000</v>
      </c>
      <c r="ED16" s="31">
        <v>40000</v>
      </c>
      <c r="EE16" s="31">
        <v>40000</v>
      </c>
      <c r="EF16" s="31">
        <v>40000</v>
      </c>
      <c r="EG16" s="31">
        <v>40000</v>
      </c>
      <c r="EH16" s="31">
        <v>40000</v>
      </c>
      <c r="EI16" s="31">
        <v>40000</v>
      </c>
      <c r="EJ16" s="31">
        <v>40000</v>
      </c>
      <c r="EK16" s="31">
        <v>40000</v>
      </c>
      <c r="EL16" s="31">
        <v>40000</v>
      </c>
      <c r="EM16" s="31">
        <v>40000</v>
      </c>
      <c r="EN16" s="31">
        <v>40000</v>
      </c>
      <c r="EO16" s="31">
        <v>40000</v>
      </c>
      <c r="EP16" s="31">
        <v>40000</v>
      </c>
      <c r="EQ16" s="31">
        <v>40000</v>
      </c>
      <c r="ER16" s="31">
        <v>40000</v>
      </c>
      <c r="ES16" s="31">
        <v>40000</v>
      </c>
      <c r="ET16" s="31">
        <v>40000</v>
      </c>
      <c r="EU16" s="31">
        <v>40000</v>
      </c>
      <c r="EV16" s="31">
        <v>40000</v>
      </c>
      <c r="EW16" s="31">
        <v>40000</v>
      </c>
      <c r="EX16" s="31">
        <v>40000</v>
      </c>
      <c r="EY16" s="31">
        <v>40000</v>
      </c>
      <c r="EZ16" s="31">
        <v>40000</v>
      </c>
      <c r="FA16" s="31">
        <v>40000</v>
      </c>
      <c r="FB16" s="31">
        <v>40000</v>
      </c>
      <c r="FC16" s="31">
        <v>40000</v>
      </c>
      <c r="FD16" s="31">
        <v>40000</v>
      </c>
      <c r="FE16" s="31">
        <v>40000</v>
      </c>
      <c r="FF16" s="31">
        <v>40000</v>
      </c>
      <c r="FG16" s="31">
        <v>40000</v>
      </c>
      <c r="FH16" s="31">
        <v>40000</v>
      </c>
      <c r="FI16" s="31">
        <v>40000</v>
      </c>
      <c r="FJ16" s="31">
        <v>40000</v>
      </c>
      <c r="FK16" s="31">
        <v>40000</v>
      </c>
      <c r="FL16" s="43">
        <v>40000</v>
      </c>
      <c r="FM16" s="43">
        <v>40000</v>
      </c>
      <c r="FN16" s="43">
        <v>40000</v>
      </c>
      <c r="FO16" s="43">
        <v>40000</v>
      </c>
      <c r="FP16" s="43">
        <v>40000</v>
      </c>
      <c r="FQ16" s="43">
        <v>40000</v>
      </c>
    </row>
    <row r="17" spans="1:173" ht="15" customHeight="1" x14ac:dyDescent="0.25">
      <c r="A17" s="28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1">
        <v>36000</v>
      </c>
      <c r="DK17" s="31">
        <v>36000</v>
      </c>
      <c r="DL17" s="31">
        <v>36750</v>
      </c>
      <c r="DM17" s="31">
        <v>37750</v>
      </c>
      <c r="DN17" s="31">
        <v>38750</v>
      </c>
      <c r="DO17" s="31">
        <v>40000</v>
      </c>
      <c r="DP17" s="31">
        <v>40000</v>
      </c>
      <c r="DQ17" s="31">
        <v>40000</v>
      </c>
      <c r="DR17" s="31">
        <v>40000</v>
      </c>
      <c r="DS17" s="31">
        <v>40000</v>
      </c>
      <c r="DT17" s="31">
        <v>40000</v>
      </c>
      <c r="DU17" s="31">
        <v>40000</v>
      </c>
      <c r="DV17" s="31">
        <v>40000</v>
      </c>
      <c r="DW17" s="31">
        <v>40000</v>
      </c>
      <c r="DX17" s="31">
        <v>40000</v>
      </c>
      <c r="DY17" s="8">
        <v>40000</v>
      </c>
      <c r="DZ17" s="8">
        <v>40000</v>
      </c>
      <c r="EA17" s="31">
        <v>40000</v>
      </c>
      <c r="EB17" s="31">
        <v>40000</v>
      </c>
      <c r="EC17" s="31">
        <v>42000</v>
      </c>
      <c r="ED17" s="31">
        <v>43800</v>
      </c>
      <c r="EE17" s="31">
        <v>45000</v>
      </c>
      <c r="EF17" s="31">
        <v>46500</v>
      </c>
      <c r="EG17" s="31">
        <v>45000</v>
      </c>
      <c r="EH17" s="31">
        <v>45000</v>
      </c>
      <c r="EI17" s="31">
        <v>41750</v>
      </c>
      <c r="EJ17" s="31">
        <v>40000</v>
      </c>
      <c r="EK17" s="31">
        <v>40000</v>
      </c>
      <c r="EL17" s="31">
        <v>40000</v>
      </c>
      <c r="EM17" s="31">
        <v>40000</v>
      </c>
      <c r="EN17" s="31">
        <v>40000</v>
      </c>
      <c r="EO17" s="31">
        <v>40000</v>
      </c>
      <c r="EP17" s="31">
        <v>40000</v>
      </c>
      <c r="EQ17" s="31">
        <v>40000</v>
      </c>
      <c r="ER17" s="31">
        <v>40000</v>
      </c>
      <c r="ES17" s="31">
        <v>40000</v>
      </c>
      <c r="ET17" s="31">
        <v>40000</v>
      </c>
      <c r="EU17" s="31">
        <v>40000</v>
      </c>
      <c r="EV17" s="31">
        <v>40000</v>
      </c>
      <c r="EW17" s="31">
        <v>40000</v>
      </c>
      <c r="EX17" s="31">
        <v>40000</v>
      </c>
      <c r="EY17" s="31">
        <v>40000</v>
      </c>
      <c r="EZ17" s="31">
        <v>40000</v>
      </c>
      <c r="FA17" s="31">
        <v>40000</v>
      </c>
      <c r="FB17" s="31">
        <v>40000</v>
      </c>
      <c r="FC17" s="31">
        <v>40000</v>
      </c>
      <c r="FD17" s="31">
        <v>42000</v>
      </c>
      <c r="FE17" s="31">
        <v>42000</v>
      </c>
      <c r="FF17" s="31">
        <v>42000</v>
      </c>
      <c r="FG17" s="31">
        <v>42000</v>
      </c>
      <c r="FH17" s="31">
        <v>42000</v>
      </c>
      <c r="FI17" s="31">
        <v>42000</v>
      </c>
      <c r="FJ17" s="31">
        <v>42000</v>
      </c>
      <c r="FK17" s="31">
        <v>42000</v>
      </c>
      <c r="FL17" s="43">
        <v>42000</v>
      </c>
      <c r="FM17" s="43">
        <v>42000</v>
      </c>
      <c r="FN17" s="43">
        <v>42000</v>
      </c>
      <c r="FO17" s="43">
        <v>42000</v>
      </c>
      <c r="FP17" s="43">
        <v>42000</v>
      </c>
      <c r="FQ17" s="43">
        <v>42000</v>
      </c>
    </row>
    <row r="18" spans="1:173" ht="15" customHeight="1" x14ac:dyDescent="0.25">
      <c r="A18" s="28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1">
        <v>8375</v>
      </c>
      <c r="DK18" s="31">
        <v>8380</v>
      </c>
      <c r="DL18" s="31">
        <v>8425</v>
      </c>
      <c r="DM18" s="31">
        <v>8425</v>
      </c>
      <c r="DN18" s="31">
        <v>8475</v>
      </c>
      <c r="DO18" s="31">
        <v>8500</v>
      </c>
      <c r="DP18" s="31">
        <v>8500</v>
      </c>
      <c r="DQ18" s="31">
        <v>8500</v>
      </c>
      <c r="DR18" s="31">
        <v>8500</v>
      </c>
      <c r="DS18" s="31">
        <v>8500</v>
      </c>
      <c r="DT18" s="31">
        <v>8448</v>
      </c>
      <c r="DU18" s="31">
        <v>8360</v>
      </c>
      <c r="DV18" s="31">
        <v>8400</v>
      </c>
      <c r="DW18" s="31">
        <v>8400</v>
      </c>
      <c r="DX18" s="31">
        <v>8450</v>
      </c>
      <c r="DY18" s="8">
        <v>8500</v>
      </c>
      <c r="DZ18" s="8">
        <v>8500</v>
      </c>
      <c r="EA18" s="31">
        <v>8500</v>
      </c>
      <c r="EB18" s="31">
        <v>8500</v>
      </c>
      <c r="EC18" s="31">
        <v>8500</v>
      </c>
      <c r="ED18" s="31">
        <v>8500</v>
      </c>
      <c r="EE18" s="31">
        <v>8500</v>
      </c>
      <c r="EF18" s="31">
        <v>8430</v>
      </c>
      <c r="EG18" s="31">
        <v>8435</v>
      </c>
      <c r="EH18" s="31">
        <v>8406</v>
      </c>
      <c r="EI18" s="31">
        <v>8463</v>
      </c>
      <c r="EJ18" s="31">
        <v>8493</v>
      </c>
      <c r="EK18" s="31">
        <v>8490</v>
      </c>
      <c r="EL18" s="31">
        <v>8500</v>
      </c>
      <c r="EM18" s="31">
        <v>8500</v>
      </c>
      <c r="EN18" s="31">
        <v>8500</v>
      </c>
      <c r="EO18" s="31">
        <v>8520</v>
      </c>
      <c r="EP18" s="31">
        <v>8534</v>
      </c>
      <c r="EQ18" s="31">
        <v>8570</v>
      </c>
      <c r="ER18" s="31">
        <v>8500</v>
      </c>
      <c r="ES18" s="31">
        <v>8590</v>
      </c>
      <c r="ET18" s="31">
        <v>8600</v>
      </c>
      <c r="EU18" s="31">
        <v>8600</v>
      </c>
      <c r="EV18" s="31">
        <v>8630</v>
      </c>
      <c r="EW18" s="31">
        <v>8675</v>
      </c>
      <c r="EX18" s="31">
        <v>8655</v>
      </c>
      <c r="EY18" s="31">
        <v>8760</v>
      </c>
      <c r="EZ18" s="31">
        <v>8800</v>
      </c>
      <c r="FA18" s="31">
        <v>8812</v>
      </c>
      <c r="FB18" s="31">
        <v>8850</v>
      </c>
      <c r="FC18" s="31">
        <v>8850</v>
      </c>
      <c r="FD18" s="31">
        <v>8850</v>
      </c>
      <c r="FE18" s="31">
        <v>9125</v>
      </c>
      <c r="FF18" s="31">
        <v>8900</v>
      </c>
      <c r="FG18" s="31">
        <v>8900</v>
      </c>
      <c r="FH18" s="31">
        <v>8960</v>
      </c>
      <c r="FI18" s="31">
        <v>9225</v>
      </c>
      <c r="FJ18" s="31">
        <v>9400</v>
      </c>
      <c r="FK18" s="31">
        <v>9700</v>
      </c>
      <c r="FL18" s="43">
        <v>9775</v>
      </c>
      <c r="FM18" s="43">
        <v>9400</v>
      </c>
      <c r="FN18" s="43">
        <v>9742</v>
      </c>
      <c r="FO18" s="43">
        <v>9950</v>
      </c>
      <c r="FP18" s="43">
        <v>10540</v>
      </c>
      <c r="FQ18" s="43">
        <v>10000</v>
      </c>
    </row>
    <row r="19" spans="1:173" ht="15" customHeight="1" x14ac:dyDescent="0.25">
      <c r="A19" s="28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1">
        <v>8441.5</v>
      </c>
      <c r="DK19" s="31">
        <v>8505</v>
      </c>
      <c r="DL19" s="31">
        <v>8519</v>
      </c>
      <c r="DM19" s="31">
        <v>8550</v>
      </c>
      <c r="DN19" s="31">
        <v>8600</v>
      </c>
      <c r="DO19" s="31">
        <v>8608.5</v>
      </c>
      <c r="DP19" s="31">
        <v>8550</v>
      </c>
      <c r="DQ19" s="31">
        <v>8562.5</v>
      </c>
      <c r="DR19" s="31">
        <v>8550</v>
      </c>
      <c r="DS19" s="31">
        <v>8521.5</v>
      </c>
      <c r="DT19" s="31">
        <v>8526</v>
      </c>
      <c r="DU19" s="31">
        <v>8500</v>
      </c>
      <c r="DV19" s="31">
        <v>8505</v>
      </c>
      <c r="DW19" s="31">
        <v>8512.5</v>
      </c>
      <c r="DX19" s="31">
        <v>8550</v>
      </c>
      <c r="DY19" s="8">
        <v>8550</v>
      </c>
      <c r="DZ19" s="8">
        <v>8537.5</v>
      </c>
      <c r="EA19" s="31">
        <v>8550</v>
      </c>
      <c r="EB19" s="31">
        <v>8560</v>
      </c>
      <c r="EC19" s="31">
        <v>8587</v>
      </c>
      <c r="ED19" s="31">
        <v>8600</v>
      </c>
      <c r="EE19" s="31">
        <v>8562.5</v>
      </c>
      <c r="EF19" s="31">
        <v>8550</v>
      </c>
      <c r="EG19" s="31">
        <v>8587.5</v>
      </c>
      <c r="EH19" s="31">
        <v>8520</v>
      </c>
      <c r="EI19" s="31">
        <v>8587.5</v>
      </c>
      <c r="EJ19" s="31">
        <v>8612.5</v>
      </c>
      <c r="EK19" s="31">
        <v>8500</v>
      </c>
      <c r="EL19" s="31">
        <v>8600</v>
      </c>
      <c r="EM19" s="31">
        <v>8600</v>
      </c>
      <c r="EN19" s="31">
        <v>8500</v>
      </c>
      <c r="EO19" s="31">
        <v>8587.5</v>
      </c>
      <c r="EP19" s="31">
        <v>8600</v>
      </c>
      <c r="EQ19" s="31">
        <v>8600</v>
      </c>
      <c r="ER19" s="31">
        <v>8750</v>
      </c>
      <c r="ES19" s="31">
        <v>8600</v>
      </c>
      <c r="ET19" s="31">
        <v>8820</v>
      </c>
      <c r="EU19" s="31">
        <v>8731</v>
      </c>
      <c r="EV19" s="31">
        <v>8662</v>
      </c>
      <c r="EW19" s="31">
        <v>8675</v>
      </c>
      <c r="EX19" s="31">
        <v>8700</v>
      </c>
      <c r="EY19" s="31">
        <v>8350</v>
      </c>
      <c r="EZ19" s="31">
        <v>8850</v>
      </c>
      <c r="FA19" s="31">
        <v>8850</v>
      </c>
      <c r="FB19" s="31">
        <v>8700</v>
      </c>
      <c r="FC19" s="31">
        <v>8700</v>
      </c>
      <c r="FD19" s="31">
        <v>8775</v>
      </c>
      <c r="FE19" s="31">
        <v>8890</v>
      </c>
      <c r="FF19" s="31">
        <v>8937</v>
      </c>
      <c r="FG19" s="31">
        <v>8932</v>
      </c>
      <c r="FH19" s="31">
        <v>8950</v>
      </c>
      <c r="FI19" s="31">
        <v>9400</v>
      </c>
      <c r="FJ19" s="31">
        <v>9830</v>
      </c>
      <c r="FK19" s="31">
        <v>10012.5</v>
      </c>
      <c r="FL19" s="43">
        <v>10000</v>
      </c>
      <c r="FM19" s="43">
        <v>9950</v>
      </c>
      <c r="FN19" s="14">
        <v>9800</v>
      </c>
      <c r="FO19" s="43">
        <v>9755.5</v>
      </c>
      <c r="FP19" s="43">
        <v>10215</v>
      </c>
      <c r="FQ19" s="43">
        <v>10000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exchange_rates10</vt:lpstr>
      <vt:lpstr>exchange_rates11</vt:lpstr>
      <vt:lpstr>exchange_rates12</vt:lpstr>
      <vt:lpstr>exchange_rates13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2025-05-14T09:10:49Z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