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Feb/CMB in USD/"/>
    </mc:Choice>
  </mc:AlternateContent>
  <xr:revisionPtr revIDLastSave="1808" documentId="13_ncr:1_{24D5BF18-7A43-4883-BC93-BE49E87E8F40}" xr6:coauthVersionLast="47" xr6:coauthVersionMax="47" xr10:uidLastSave="{0E73EB14-DB5B-468D-8950-5C13C1A353F4}"/>
  <bookViews>
    <workbookView xWindow="-110" yWindow="-110" windowWidth="19420" windowHeight="11500" tabRatio="839" activeTab="1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r:id="rId6"/>
    <sheet name="Exch-Data" sheetId="8" r:id="rId7"/>
  </sheets>
  <definedNames>
    <definedName name="_xlnm._FilterDatabase" localSheetId="3" hidden="1">'Non Food Items CMB_Regions'!$A$1:$LG$20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20">'Exch-Data'!$A$1:$EX$1</definedName>
    <definedName name="Exch_month21">'Exch-Data'!$A$1:$EY$1</definedName>
    <definedName name="Exch_month22">'Exch-Data'!$A$1:$EZ$1</definedName>
    <definedName name="Exch_month23">'Exch-Data'!$A$1:$EZ$1</definedName>
    <definedName name="Exch_month24">'Exch-Data'!$A$1:$FA$1</definedName>
    <definedName name="Exch_month25">'Exch-Data'!$A$1:$FB$1</definedName>
    <definedName name="Exch_month26">'Exch-Data'!$A$1:$FC$1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18">'Exch-Data'!$A$1:$EX$19</definedName>
    <definedName name="Exchange_rate19">'Exch-Data'!$A$1:$EY$19</definedName>
    <definedName name="Exchange_rate20">'Exch-Data'!$A$1:$EZ$19</definedName>
    <definedName name="Exchange_rate21">'Exch-Data'!$A$1:$EZ$19</definedName>
    <definedName name="Exchange_rate22">'Exch-Data'!$A$1:$FA$19</definedName>
    <definedName name="Exchange_rate23">'Exch-Data'!$A$1:$FB$19</definedName>
    <definedName name="Exchange_rate24">'Exch-Data'!$A$1:$FC$19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G20" i="3" l="1"/>
  <c r="LF20" i="3"/>
  <c r="LG19" i="3"/>
  <c r="LF19" i="3"/>
  <c r="LG18" i="3"/>
  <c r="LF18" i="3"/>
  <c r="LG17" i="3"/>
  <c r="LF17" i="3"/>
  <c r="LG16" i="3"/>
  <c r="LF16" i="3"/>
  <c r="LG15" i="3"/>
  <c r="LF15" i="3"/>
  <c r="LG14" i="3"/>
  <c r="LF14" i="3"/>
  <c r="LG13" i="3"/>
  <c r="LF13" i="3"/>
  <c r="LG12" i="3"/>
  <c r="LF12" i="3"/>
  <c r="LG11" i="3"/>
  <c r="LF11" i="3"/>
  <c r="LG10" i="3"/>
  <c r="LF10" i="3"/>
  <c r="LG9" i="3"/>
  <c r="LF9" i="3"/>
  <c r="LG8" i="3"/>
  <c r="LF8" i="3"/>
  <c r="LG7" i="3"/>
  <c r="LF7" i="3"/>
  <c r="LG6" i="3"/>
  <c r="LF6" i="3"/>
  <c r="LG5" i="3"/>
  <c r="LF5" i="3"/>
  <c r="LG4" i="3"/>
  <c r="LF4" i="3"/>
  <c r="LG3" i="3"/>
  <c r="LF3" i="3"/>
  <c r="LG20" i="2"/>
  <c r="LF20" i="2"/>
  <c r="LG19" i="2"/>
  <c r="LF19" i="2"/>
  <c r="LG18" i="2"/>
  <c r="LF18" i="2"/>
  <c r="LG17" i="2"/>
  <c r="LF17" i="2"/>
  <c r="LG16" i="2"/>
  <c r="LF16" i="2"/>
  <c r="LG15" i="2"/>
  <c r="LF15" i="2"/>
  <c r="LG14" i="2"/>
  <c r="LF14" i="2"/>
  <c r="LG13" i="2"/>
  <c r="LF13" i="2"/>
  <c r="LG12" i="2"/>
  <c r="LF12" i="2"/>
  <c r="LG11" i="2"/>
  <c r="LF11" i="2"/>
  <c r="LG10" i="2"/>
  <c r="LF10" i="2"/>
  <c r="LG9" i="2"/>
  <c r="LF9" i="2"/>
  <c r="LG8" i="2"/>
  <c r="LF8" i="2"/>
  <c r="LG7" i="2"/>
  <c r="LF7" i="2"/>
  <c r="LG6" i="2"/>
  <c r="LF6" i="2"/>
  <c r="LG5" i="2"/>
  <c r="LF5" i="2"/>
  <c r="LG4" i="2"/>
  <c r="LF4" i="2"/>
  <c r="LG3" i="2"/>
  <c r="LF3" i="2"/>
  <c r="LG20" i="1"/>
  <c r="LF20" i="1"/>
  <c r="LG19" i="1"/>
  <c r="LF19" i="1"/>
  <c r="LG18" i="1"/>
  <c r="LF18" i="1"/>
  <c r="LG17" i="1"/>
  <c r="LF17" i="1"/>
  <c r="LG16" i="1"/>
  <c r="LF16" i="1"/>
  <c r="LG15" i="1"/>
  <c r="LF15" i="1"/>
  <c r="LG14" i="1"/>
  <c r="LF14" i="1"/>
  <c r="LG13" i="1"/>
  <c r="LF13" i="1"/>
  <c r="LG12" i="1"/>
  <c r="LF12" i="1"/>
  <c r="LG11" i="1"/>
  <c r="LF11" i="1"/>
  <c r="LG10" i="1"/>
  <c r="LF10" i="1"/>
  <c r="LG9" i="1"/>
  <c r="LF9" i="1"/>
  <c r="LG8" i="1"/>
  <c r="LF8" i="1"/>
  <c r="LG7" i="1"/>
  <c r="LF7" i="1"/>
  <c r="LG6" i="1"/>
  <c r="LF6" i="1"/>
  <c r="LG5" i="1"/>
  <c r="LF5" i="1"/>
  <c r="LG4" i="1"/>
  <c r="LF4" i="1"/>
  <c r="LG3" i="1"/>
  <c r="LF3" i="1"/>
  <c r="LG4" i="4"/>
  <c r="LG5" i="4"/>
  <c r="LG6" i="4"/>
  <c r="LG7" i="4"/>
  <c r="LG8" i="4"/>
  <c r="LG9" i="4"/>
  <c r="LG10" i="4"/>
  <c r="LG11" i="4"/>
  <c r="LG12" i="4"/>
  <c r="LG13" i="4"/>
  <c r="LG14" i="4"/>
  <c r="LG15" i="4"/>
  <c r="LG16" i="4"/>
  <c r="LG17" i="4"/>
  <c r="LG18" i="4"/>
  <c r="LG19" i="4"/>
  <c r="LG20" i="4"/>
  <c r="LG3" i="4"/>
  <c r="LF4" i="4"/>
  <c r="LF5" i="4"/>
  <c r="LF6" i="4"/>
  <c r="LF7" i="4"/>
  <c r="LF8" i="4"/>
  <c r="LF9" i="4"/>
  <c r="LF10" i="4"/>
  <c r="LF11" i="4"/>
  <c r="LF12" i="4"/>
  <c r="LF13" i="4"/>
  <c r="LF14" i="4"/>
  <c r="LF15" i="4"/>
  <c r="LF16" i="4"/>
  <c r="LF17" i="4"/>
  <c r="LF18" i="4"/>
  <c r="LF19" i="4"/>
  <c r="LF20" i="4"/>
  <c r="LF3" i="4"/>
  <c r="LE4" i="3"/>
  <c r="LE5" i="3"/>
  <c r="LE6" i="3"/>
  <c r="LE7" i="3"/>
  <c r="LE8" i="3"/>
  <c r="LE9" i="3"/>
  <c r="LE10" i="3"/>
  <c r="LE11" i="3"/>
  <c r="LE12" i="3"/>
  <c r="LE13" i="3"/>
  <c r="LE14" i="3"/>
  <c r="LE15" i="3"/>
  <c r="LE16" i="3"/>
  <c r="LE17" i="3"/>
  <c r="LE18" i="3"/>
  <c r="LE19" i="3"/>
  <c r="LE20" i="3"/>
  <c r="LE3" i="3"/>
  <c r="LC3" i="3"/>
  <c r="LE4" i="2"/>
  <c r="LE5" i="2"/>
  <c r="LE6" i="2"/>
  <c r="LE7" i="2"/>
  <c r="LE8" i="2"/>
  <c r="LE9" i="2"/>
  <c r="LE10" i="2"/>
  <c r="LE11" i="2"/>
  <c r="LE12" i="2"/>
  <c r="LE13" i="2"/>
  <c r="LE14" i="2"/>
  <c r="LE15" i="2"/>
  <c r="LE16" i="2"/>
  <c r="LE17" i="2"/>
  <c r="LE18" i="2"/>
  <c r="LE19" i="2"/>
  <c r="LE20" i="2"/>
  <c r="LE3" i="2"/>
  <c r="LC3" i="2"/>
  <c r="LE4" i="1"/>
  <c r="LE5" i="1"/>
  <c r="LE6" i="1"/>
  <c r="LE7" i="1"/>
  <c r="LE8" i="1"/>
  <c r="LE9" i="1"/>
  <c r="LE10" i="1"/>
  <c r="LE11" i="1"/>
  <c r="LE12" i="1"/>
  <c r="LE13" i="1"/>
  <c r="LE14" i="1"/>
  <c r="LE15" i="1"/>
  <c r="LE16" i="1"/>
  <c r="LE17" i="1"/>
  <c r="LE18" i="1"/>
  <c r="LE19" i="1"/>
  <c r="LE20" i="1"/>
  <c r="LE3" i="1"/>
  <c r="LC3" i="1"/>
  <c r="LC4" i="1"/>
  <c r="LE3" i="4"/>
  <c r="LE4" i="4"/>
  <c r="LE5" i="4"/>
  <c r="LE6" i="4"/>
  <c r="LE7" i="4"/>
  <c r="LE8" i="4"/>
  <c r="LE9" i="4"/>
  <c r="LE10" i="4"/>
  <c r="LE11" i="4"/>
  <c r="LE12" i="4"/>
  <c r="LE13" i="4"/>
  <c r="LE14" i="4"/>
  <c r="LE15" i="4"/>
  <c r="LE16" i="4"/>
  <c r="LE17" i="4"/>
  <c r="LE18" i="4"/>
  <c r="LE19" i="4"/>
  <c r="LE20" i="4"/>
  <c r="LC3" i="4"/>
  <c r="FC3" i="7"/>
  <c r="FC4" i="7"/>
  <c r="FC5" i="7"/>
  <c r="FC6" i="7"/>
  <c r="FC7" i="7"/>
  <c r="FC8" i="7"/>
  <c r="FC9" i="7"/>
  <c r="FC10" i="7"/>
  <c r="FC11" i="7"/>
  <c r="FC12" i="7"/>
  <c r="FC13" i="7"/>
  <c r="FC14" i="7"/>
  <c r="FC15" i="7"/>
  <c r="FC16" i="7"/>
  <c r="FC17" i="7"/>
  <c r="FC18" i="7"/>
  <c r="FC19" i="7"/>
  <c r="FC2" i="7"/>
  <c r="FB2" i="7"/>
  <c r="FB3" i="7"/>
  <c r="FB4" i="7"/>
  <c r="LC4" i="3" l="1"/>
  <c r="LC5" i="3"/>
  <c r="LC6" i="3"/>
  <c r="LC7" i="3"/>
  <c r="LC8" i="3"/>
  <c r="LC9" i="3"/>
  <c r="LC10" i="3"/>
  <c r="LC11" i="3"/>
  <c r="LC12" i="3"/>
  <c r="LC13" i="3"/>
  <c r="LC14" i="3"/>
  <c r="LC15" i="3"/>
  <c r="LC16" i="3"/>
  <c r="LC17" i="3"/>
  <c r="LC18" i="3"/>
  <c r="LC19" i="3"/>
  <c r="LC20" i="3"/>
  <c r="LA3" i="3"/>
  <c r="LC4" i="2"/>
  <c r="LC5" i="2"/>
  <c r="LC6" i="2"/>
  <c r="LC7" i="2"/>
  <c r="LC8" i="2"/>
  <c r="LC9" i="2"/>
  <c r="LC10" i="2"/>
  <c r="LC11" i="2"/>
  <c r="LC12" i="2"/>
  <c r="LC13" i="2"/>
  <c r="LC14" i="2"/>
  <c r="LC15" i="2"/>
  <c r="LC16" i="2"/>
  <c r="LC17" i="2"/>
  <c r="LC18" i="2"/>
  <c r="LC19" i="2"/>
  <c r="LC20" i="2"/>
  <c r="LA3" i="2"/>
  <c r="LC5" i="1"/>
  <c r="LC6" i="1"/>
  <c r="LC7" i="1"/>
  <c r="LC8" i="1"/>
  <c r="LC9" i="1"/>
  <c r="LC10" i="1"/>
  <c r="LC11" i="1"/>
  <c r="LC12" i="1"/>
  <c r="LC13" i="1"/>
  <c r="LC14" i="1"/>
  <c r="LC15" i="1"/>
  <c r="LC16" i="1"/>
  <c r="LC17" i="1"/>
  <c r="LC18" i="1"/>
  <c r="LC19" i="1"/>
  <c r="LC20" i="1"/>
  <c r="LA3" i="1"/>
  <c r="LC4" i="4"/>
  <c r="LC5" i="4"/>
  <c r="LC6" i="4"/>
  <c r="LC7" i="4"/>
  <c r="LC8" i="4"/>
  <c r="LC9" i="4"/>
  <c r="LC10" i="4"/>
  <c r="LC11" i="4"/>
  <c r="LC12" i="4"/>
  <c r="LC13" i="4"/>
  <c r="LC14" i="4"/>
  <c r="LC15" i="4"/>
  <c r="LC16" i="4"/>
  <c r="LC17" i="4"/>
  <c r="LC18" i="4"/>
  <c r="LC19" i="4"/>
  <c r="LC20" i="4"/>
  <c r="LA3" i="4"/>
  <c r="FB6" i="7"/>
  <c r="FB7" i="7"/>
  <c r="FB8" i="7"/>
  <c r="FB9" i="7"/>
  <c r="FB10" i="7"/>
  <c r="FB11" i="7"/>
  <c r="FB12" i="7"/>
  <c r="FB13" i="7"/>
  <c r="FB14" i="7"/>
  <c r="FB15" i="7"/>
  <c r="FB16" i="7"/>
  <c r="FB17" i="7"/>
  <c r="FB18" i="7"/>
  <c r="FB19" i="7"/>
  <c r="FB5" i="7"/>
  <c r="FA5" i="7"/>
  <c r="FA19" i="7" l="1"/>
  <c r="EZ19" i="7"/>
  <c r="LA4" i="4" l="1"/>
  <c r="LA5" i="4"/>
  <c r="LA6" i="4"/>
  <c r="LA7" i="4"/>
  <c r="LA8" i="4"/>
  <c r="LA9" i="4"/>
  <c r="LA10" i="4"/>
  <c r="LA11" i="4"/>
  <c r="LA12" i="4"/>
  <c r="LA13" i="4"/>
  <c r="LA14" i="4"/>
  <c r="LA15" i="4"/>
  <c r="LA16" i="4"/>
  <c r="LA17" i="4"/>
  <c r="LA18" i="4"/>
  <c r="LA19" i="4"/>
  <c r="LA20" i="4"/>
  <c r="KY3" i="4"/>
  <c r="LA4" i="1"/>
  <c r="LA5" i="1"/>
  <c r="LA6" i="1"/>
  <c r="LA7" i="1"/>
  <c r="LA8" i="1"/>
  <c r="LA9" i="1"/>
  <c r="LA10" i="1"/>
  <c r="LA11" i="1"/>
  <c r="LA12" i="1"/>
  <c r="LA13" i="1"/>
  <c r="LA14" i="1"/>
  <c r="LA15" i="1"/>
  <c r="LA16" i="1"/>
  <c r="LA17" i="1"/>
  <c r="LA18" i="1"/>
  <c r="LA19" i="1"/>
  <c r="LA20" i="1"/>
  <c r="KY3" i="1"/>
  <c r="LA4" i="2"/>
  <c r="LA5" i="2"/>
  <c r="LA6" i="2"/>
  <c r="LA7" i="2"/>
  <c r="LA8" i="2"/>
  <c r="LA9" i="2"/>
  <c r="LA10" i="2"/>
  <c r="LA11" i="2"/>
  <c r="LA12" i="2"/>
  <c r="LA13" i="2"/>
  <c r="LA14" i="2"/>
  <c r="LA15" i="2"/>
  <c r="LA16" i="2"/>
  <c r="LA17" i="2"/>
  <c r="LA18" i="2"/>
  <c r="LA19" i="2"/>
  <c r="LA20" i="2"/>
  <c r="KY3" i="2"/>
  <c r="LA4" i="3"/>
  <c r="LA5" i="3"/>
  <c r="LA6" i="3"/>
  <c r="LA7" i="3"/>
  <c r="LA8" i="3"/>
  <c r="LA9" i="3"/>
  <c r="LA10" i="3"/>
  <c r="LA11" i="3"/>
  <c r="LA12" i="3"/>
  <c r="LA13" i="3"/>
  <c r="LA14" i="3"/>
  <c r="LA15" i="3"/>
  <c r="LA16" i="3"/>
  <c r="LA17" i="3"/>
  <c r="LA18" i="3"/>
  <c r="LA19" i="3"/>
  <c r="LA20" i="3"/>
  <c r="KY3" i="3"/>
  <c r="KY9" i="3"/>
  <c r="FA3" i="7" l="1"/>
  <c r="FA4" i="7"/>
  <c r="FA6" i="7"/>
  <c r="FA7" i="7"/>
  <c r="FA8" i="7"/>
  <c r="FA9" i="7"/>
  <c r="FA10" i="7"/>
  <c r="FA11" i="7"/>
  <c r="FA12" i="7"/>
  <c r="FA13" i="7"/>
  <c r="FA14" i="7"/>
  <c r="FA15" i="7"/>
  <c r="FA16" i="7"/>
  <c r="FA17" i="7"/>
  <c r="FA18" i="7"/>
  <c r="FA2" i="7"/>
  <c r="EZ2" i="7"/>
  <c r="EZ3" i="7"/>
  <c r="EZ4" i="7"/>
  <c r="EZ5" i="7"/>
  <c r="EZ6" i="7"/>
  <c r="EZ7" i="7"/>
  <c r="EZ8" i="7"/>
  <c r="EZ9" i="7"/>
  <c r="EZ10" i="7"/>
  <c r="EZ11" i="7"/>
  <c r="EZ12" i="7"/>
  <c r="EZ13" i="7"/>
  <c r="EZ14" i="7"/>
  <c r="EZ15" i="7"/>
  <c r="EZ16" i="7"/>
  <c r="EZ17" i="7"/>
  <c r="EZ18" i="7"/>
  <c r="KY4" i="2" l="1"/>
  <c r="KY5" i="2"/>
  <c r="KY6" i="2"/>
  <c r="KY7" i="2"/>
  <c r="KY8" i="2"/>
  <c r="KY9" i="2"/>
  <c r="KY10" i="2"/>
  <c r="KY11" i="2"/>
  <c r="KY12" i="2"/>
  <c r="KY13" i="2"/>
  <c r="KY14" i="2"/>
  <c r="KY15" i="2"/>
  <c r="KY16" i="2"/>
  <c r="KY17" i="2"/>
  <c r="KY18" i="2"/>
  <c r="KY19" i="2"/>
  <c r="KY20" i="2"/>
  <c r="KW4" i="2"/>
  <c r="KY4" i="3"/>
  <c r="KY5" i="3"/>
  <c r="KY6" i="3"/>
  <c r="KY7" i="3"/>
  <c r="KY8" i="3"/>
  <c r="KY10" i="3"/>
  <c r="KY11" i="3"/>
  <c r="KY12" i="3"/>
  <c r="KY13" i="3"/>
  <c r="KY14" i="3"/>
  <c r="KY15" i="3"/>
  <c r="KY16" i="3"/>
  <c r="KY17" i="3"/>
  <c r="KY18" i="3"/>
  <c r="KY19" i="3"/>
  <c r="KY20" i="3"/>
  <c r="KW3" i="3"/>
  <c r="KY4" i="1"/>
  <c r="KY5" i="1"/>
  <c r="KY6" i="1"/>
  <c r="KY7" i="1"/>
  <c r="KY8" i="1"/>
  <c r="KY9" i="1"/>
  <c r="KY10" i="1"/>
  <c r="KY11" i="1"/>
  <c r="KY12" i="1"/>
  <c r="KY13" i="1"/>
  <c r="KY14" i="1"/>
  <c r="KY15" i="1"/>
  <c r="KY16" i="1"/>
  <c r="KY17" i="1"/>
  <c r="KY18" i="1"/>
  <c r="KY19" i="1"/>
  <c r="KY20" i="1"/>
  <c r="KW3" i="1"/>
  <c r="KY4" i="4"/>
  <c r="KY5" i="4"/>
  <c r="KY6" i="4"/>
  <c r="KY7" i="4"/>
  <c r="KY8" i="4"/>
  <c r="KY9" i="4"/>
  <c r="KY10" i="4"/>
  <c r="KY11" i="4"/>
  <c r="KY12" i="4"/>
  <c r="KY13" i="4"/>
  <c r="KY14" i="4"/>
  <c r="KY15" i="4"/>
  <c r="KY16" i="4"/>
  <c r="KY17" i="4"/>
  <c r="KY18" i="4"/>
  <c r="KY19" i="4"/>
  <c r="KY20" i="4"/>
  <c r="KW3" i="4"/>
  <c r="EY2" i="7"/>
  <c r="KW4" i="1" l="1"/>
  <c r="KW5" i="1"/>
  <c r="KW6" i="1"/>
  <c r="KW7" i="1"/>
  <c r="KW8" i="1"/>
  <c r="KW9" i="1"/>
  <c r="KW10" i="1"/>
  <c r="KW11" i="1"/>
  <c r="KW12" i="1"/>
  <c r="KW13" i="1"/>
  <c r="KW14" i="1"/>
  <c r="KW15" i="1"/>
  <c r="KW16" i="1"/>
  <c r="KW17" i="1"/>
  <c r="KW18" i="1"/>
  <c r="KW19" i="1"/>
  <c r="KW20" i="1"/>
  <c r="KU3" i="1"/>
  <c r="KW5" i="2"/>
  <c r="KW6" i="2"/>
  <c r="KW7" i="2"/>
  <c r="KW8" i="2"/>
  <c r="KW9" i="2"/>
  <c r="KW10" i="2"/>
  <c r="KW11" i="2"/>
  <c r="KW12" i="2"/>
  <c r="KW13" i="2"/>
  <c r="KW14" i="2"/>
  <c r="KW15" i="2"/>
  <c r="KW16" i="2"/>
  <c r="KW17" i="2"/>
  <c r="KW18" i="2"/>
  <c r="KW19" i="2"/>
  <c r="KW20" i="2"/>
  <c r="KW3" i="2"/>
  <c r="KU3" i="2"/>
  <c r="KW4" i="3"/>
  <c r="KW5" i="3"/>
  <c r="KW6" i="3"/>
  <c r="KW7" i="3"/>
  <c r="KW8" i="3"/>
  <c r="KW9" i="3"/>
  <c r="KW10" i="3"/>
  <c r="KW11" i="3"/>
  <c r="KW12" i="3"/>
  <c r="KW13" i="3"/>
  <c r="KW14" i="3"/>
  <c r="KW15" i="3"/>
  <c r="KW16" i="3"/>
  <c r="KW17" i="3"/>
  <c r="KW18" i="3"/>
  <c r="KW19" i="3"/>
  <c r="KW20" i="3"/>
  <c r="KU3" i="3"/>
  <c r="KW4" i="4"/>
  <c r="KW5" i="4"/>
  <c r="KW6" i="4"/>
  <c r="KW7" i="4"/>
  <c r="KW8" i="4"/>
  <c r="KW9" i="4"/>
  <c r="KW10" i="4"/>
  <c r="KW11" i="4"/>
  <c r="KW12" i="4"/>
  <c r="KW13" i="4"/>
  <c r="KW14" i="4"/>
  <c r="KW15" i="4"/>
  <c r="KW16" i="4"/>
  <c r="KW17" i="4"/>
  <c r="KW18" i="4"/>
  <c r="KW19" i="4"/>
  <c r="KW20" i="4"/>
  <c r="KU3" i="4"/>
  <c r="EY3" i="7" l="1"/>
  <c r="EY4" i="7"/>
  <c r="EY5" i="7"/>
  <c r="EY6" i="7"/>
  <c r="EY7" i="7"/>
  <c r="EY8" i="7"/>
  <c r="EY9" i="7"/>
  <c r="EY10" i="7"/>
  <c r="EY11" i="7"/>
  <c r="EY12" i="7"/>
  <c r="EY13" i="7"/>
  <c r="EY14" i="7"/>
  <c r="EY15" i="7"/>
  <c r="EY16" i="7"/>
  <c r="EY17" i="7"/>
  <c r="EY18" i="7"/>
  <c r="EY19" i="7"/>
  <c r="EX2" i="7"/>
  <c r="KU4" i="3" l="1"/>
  <c r="KU5" i="3"/>
  <c r="KU6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S3" i="3"/>
  <c r="KU4" i="2"/>
  <c r="KU5" i="2"/>
  <c r="KU6" i="2"/>
  <c r="KU7" i="2"/>
  <c r="KU8" i="2"/>
  <c r="KU9" i="2"/>
  <c r="KU10" i="2"/>
  <c r="KU11" i="2"/>
  <c r="KU12" i="2"/>
  <c r="KU13" i="2"/>
  <c r="KU14" i="2"/>
  <c r="KU15" i="2"/>
  <c r="KU16" i="2"/>
  <c r="KU17" i="2"/>
  <c r="KU18" i="2"/>
  <c r="KU19" i="2"/>
  <c r="KU20" i="2"/>
  <c r="KS3" i="2"/>
  <c r="KU4" i="1"/>
  <c r="KU5" i="1"/>
  <c r="KU6" i="1"/>
  <c r="KU7" i="1"/>
  <c r="KU8" i="1"/>
  <c r="KU9" i="1"/>
  <c r="KU10" i="1"/>
  <c r="KU11" i="1"/>
  <c r="KU12" i="1"/>
  <c r="KU13" i="1"/>
  <c r="KU14" i="1"/>
  <c r="KU15" i="1"/>
  <c r="KU16" i="1"/>
  <c r="KU17" i="1"/>
  <c r="KU18" i="1"/>
  <c r="KU19" i="1"/>
  <c r="KU20" i="1"/>
  <c r="KS3" i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S3" i="4"/>
  <c r="EX3" i="7"/>
  <c r="EX4" i="7"/>
  <c r="EX5" i="7"/>
  <c r="EX6" i="7"/>
  <c r="EX7" i="7"/>
  <c r="EX8" i="7"/>
  <c r="EX9" i="7"/>
  <c r="EX10" i="7"/>
  <c r="EX11" i="7"/>
  <c r="EX12" i="7"/>
  <c r="EX13" i="7"/>
  <c r="EX14" i="7"/>
  <c r="EX15" i="7"/>
  <c r="EX16" i="7"/>
  <c r="EX17" i="7"/>
  <c r="EX18" i="7"/>
  <c r="EX19" i="7"/>
  <c r="EW2" i="7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<sst xmlns="http://schemas.openxmlformats.org/spreadsheetml/2006/main" count="1448" uniqueCount="74">
  <si>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</si>
  <si>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</si>
  <si>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</si>
  <si>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</si>
  <si>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</si>
  <si>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</si>
  <si>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</si>
  <si>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</si>
  <si>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</si>
  <si>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</si>
  <si>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</si>
  <si>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</si>
  <si>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</si>
  <si>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</si>
  <si>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</si>
  <si>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</si>
  <si>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</si>
  <si>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</si>
  <si>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</si>
  <si>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</si>
  <si>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</si>
  <si>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</si>
  <si>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</si>
  <si>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</si>
  <si>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</si>
  <si>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</si>
  <si>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</si>
  <si>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</si>
  <si>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</si>
  <si>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</si>
  <si>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</si>
  <si>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</si>
  <si>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</si>
  <si>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</si>
  <si>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</si>
  <si>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</si>
  <si>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</si>
  <si>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</si>
  <si>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</si>
  <si>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</si>
  <si>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</si>
  <si>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</si>
  <si>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</si>
  <si>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</si>
  <si>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</si>
  <si>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</si>
  <si>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</si>
  <si>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</si>
  <si>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</si>
  <si>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</si>
  <si>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</si>
  <si>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</si>
  <si>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</si>
  <si>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</si>
  <si>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</si>
  <si>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</si>
  <si>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</si>
  <si>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</si>
  <si>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</si>
  <si>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</si>
  <si>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</si>
  <si>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</si>
  <si>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</si>
  <si>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</si>
  <si>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</si>
  <si>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</si>
  <si>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</si>
  <si>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</si>
  <si>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</si>
  <si>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</si>
  <si>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</si>
  <si>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</si>
  <si>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</si>
  <si>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Feb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</si>
</sst>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3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 wrapText="1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</cellXfs>
  <cellStyles count="8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3" xfId="47" xr:uid="{00000000-0005-0000-0000-00001E000000}"/>
    <cellStyle name="Comma 2 3 2" xfId="77" xr:uid="{BA506014-4EEB-41D6-A5CC-E6499E59F501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4" xfId="49" xr:uid="{00000000-0005-0000-0000-000022000000}"/>
    <cellStyle name="Comma 4 2" xfId="79" xr:uid="{C27B4702-73A1-44E9-B488-54D7DA8375C6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45" t="s">
        <v>18</v>
      </c>
      <c r="E2" s="4" t="s">
        <v>19</v>
      </c>
      <c r="F2" s="45" t="s">
        <v>20</v>
      </c>
      <c r="H2" s="4" t="s">
        <v>21</v>
      </c>
      <c r="I2" s="48" t="s">
        <v>22</v>
      </c>
      <c r="K2" s="4" t="s">
        <v>23</v>
      </c>
      <c r="L2" s="45" t="s">
        <v>24</v>
      </c>
    </row>
    <row r="3" spans="2:12" x14ac:dyDescent="0.35">
      <c r="B3" s="5" t="s">
        <v>38</v>
      </c>
      <c r="C3" s="46"/>
      <c r="E3" s="6" t="s">
        <v>39</v>
      </c>
      <c r="F3" s="46"/>
      <c r="H3" s="6" t="s">
        <v>25</v>
      </c>
      <c r="I3" s="49"/>
      <c r="K3" s="6" t="s">
        <v>38</v>
      </c>
      <c r="L3" s="46"/>
    </row>
    <row r="4" spans="2:12" x14ac:dyDescent="0.35">
      <c r="B4" s="7" t="s">
        <v>27</v>
      </c>
      <c r="C4" s="46"/>
      <c r="E4" s="8" t="s">
        <v>27</v>
      </c>
      <c r="F4" s="46"/>
      <c r="H4" s="8" t="s">
        <v>26</v>
      </c>
      <c r="I4" s="49"/>
      <c r="K4" s="8" t="s">
        <v>27</v>
      </c>
      <c r="L4" s="46"/>
    </row>
    <row r="5" spans="2:12" ht="15" thickBot="1" x14ac:dyDescent="0.4">
      <c r="B5" s="9" t="s">
        <v>29</v>
      </c>
      <c r="C5" s="47"/>
      <c r="E5" s="8" t="s">
        <v>29</v>
      </c>
      <c r="F5" s="46"/>
      <c r="H5" s="8" t="s">
        <v>28</v>
      </c>
      <c r="I5" s="49"/>
      <c r="K5" s="8" t="s">
        <v>29</v>
      </c>
      <c r="L5" s="46"/>
    </row>
    <row r="6" spans="2:12" ht="15" thickBot="1" x14ac:dyDescent="0.4">
      <c r="C6" s="11"/>
      <c r="E6" s="10" t="s">
        <v>34</v>
      </c>
      <c r="F6" s="47"/>
      <c r="H6" s="8" t="s">
        <v>30</v>
      </c>
      <c r="I6" s="49"/>
      <c r="K6" s="10" t="s">
        <v>34</v>
      </c>
      <c r="L6" s="46"/>
    </row>
    <row r="7" spans="2:12" x14ac:dyDescent="0.35">
      <c r="F7" s="11"/>
      <c r="H7" s="8" t="s">
        <v>31</v>
      </c>
      <c r="I7" s="49"/>
      <c r="K7" s="6" t="s">
        <v>25</v>
      </c>
      <c r="L7" s="46"/>
    </row>
    <row r="8" spans="2:12" x14ac:dyDescent="0.35">
      <c r="F8" s="11"/>
      <c r="H8" s="8" t="s">
        <v>32</v>
      </c>
      <c r="I8" s="49"/>
      <c r="K8" s="8" t="s">
        <v>26</v>
      </c>
      <c r="L8" s="46"/>
    </row>
    <row r="9" spans="2:12" x14ac:dyDescent="0.35">
      <c r="F9" s="11"/>
      <c r="H9" s="8" t="s">
        <v>33</v>
      </c>
      <c r="I9" s="49"/>
      <c r="K9" s="8" t="s">
        <v>28</v>
      </c>
      <c r="L9" s="46"/>
    </row>
    <row r="10" spans="2:12" x14ac:dyDescent="0.35">
      <c r="F10" s="11"/>
      <c r="H10" s="8" t="s">
        <v>35</v>
      </c>
      <c r="I10" s="49"/>
      <c r="K10" s="8" t="s">
        <v>30</v>
      </c>
      <c r="L10" s="46"/>
    </row>
    <row r="11" spans="2:12" x14ac:dyDescent="0.35">
      <c r="H11" s="8" t="s">
        <v>36</v>
      </c>
      <c r="I11" s="49"/>
      <c r="K11" s="8" t="s">
        <v>31</v>
      </c>
      <c r="L11" s="46"/>
    </row>
    <row r="12" spans="2:12" ht="15" thickBot="1" x14ac:dyDescent="0.4">
      <c r="H12" s="10" t="s">
        <v>37</v>
      </c>
      <c r="I12" s="50"/>
      <c r="K12" s="8" t="s">
        <v>32</v>
      </c>
      <c r="L12" s="46"/>
    </row>
    <row r="13" spans="2:12" x14ac:dyDescent="0.35">
      <c r="I13" s="11"/>
      <c r="K13" s="8" t="s">
        <v>33</v>
      </c>
      <c r="L13" s="46"/>
    </row>
    <row r="14" spans="2:12" x14ac:dyDescent="0.35">
      <c r="K14" s="8" t="s">
        <v>35</v>
      </c>
      <c r="L14" s="46"/>
    </row>
    <row r="15" spans="2:12" x14ac:dyDescent="0.35">
      <c r="K15" s="8" t="s">
        <v>36</v>
      </c>
      <c r="L15" s="46"/>
    </row>
    <row r="16" spans="2:12" ht="15" thickBot="1" x14ac:dyDescent="0.4">
      <c r="K16" s="10" t="s">
        <v>37</v>
      </c>
      <c r="L16" s="47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LG21"/>
  <sheetViews>
    <sheetView tabSelected="1" zoomScaleNormal="100" workbookViewId="0">
      <pane xSplit="1" ySplit="2" topLeftCell="KQ3" activePane="bottomRight" state="frozen"/>
      <selection pane="topRight" activeCell="B1" sqref="B1"/>
      <selection pane="bottomLeft" activeCell="A3" sqref="A3"/>
      <selection pane="bottomRight" activeCell="LF1" sqref="LF1:LG20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18" max="318" width="10.453125" customWidth="1"/>
    <col min="319" max="319" width="10.81640625" customWidth="1"/>
  </cols>
  <sheetData>
    <row r="1" spans="1:31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4" t="s">
        <v>73</v>
      </c>
      <c r="LG1" s="55"/>
    </row>
    <row r="2" spans="1:319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25" t="s">
        <v>41</v>
      </c>
      <c r="LG2" s="26" t="s">
        <v>42</v>
      </c>
    </row>
    <row r="3" spans="1:319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15">
        <v>2549000</v>
      </c>
      <c r="KU3" s="15">
        <f>KT3/INDEX(Exchange_rate18,MATCH('Essential Items CMB_Regions'!$A3,Exch_regions,0),MATCH('Essential Items CMB_Regions'!KT$1,Exch_month20,0))</f>
        <v>98.038461538461533</v>
      </c>
      <c r="KV3" s="15">
        <v>2549000</v>
      </c>
      <c r="KW3" s="15">
        <f>KV3/INDEX(Exchange_rate19,MATCH('Essential Items CMB_Regions'!$A3,Exch_regions,0),MATCH('Essential Items CMB_Regions'!KV$1,Exch_month21,0))</f>
        <v>98.038461538461533</v>
      </c>
      <c r="KX3" s="2">
        <v>2659250</v>
      </c>
      <c r="KY3" s="15">
        <f>KX3/INDEX(Exchange_rate20,MATCH('Essential Items CMB_Regions'!$A3,Exch_regions,0),MATCH('Essential Items CMB_Regions'!KX$1,Exch_month22,0))</f>
        <v>94.973214285714292</v>
      </c>
      <c r="KZ3" s="15">
        <v>2598200</v>
      </c>
      <c r="LA3" s="15">
        <f>KZ3/INDEX(Exchange_rate22,MATCH('Essential Items CMB_Regions'!$A3,Exch_regions,0),MATCH('Essential Items CMB_Regions'!KZ$1,Exch_month24,0))</f>
        <v>98.665822784810132</v>
      </c>
      <c r="LB3" s="15">
        <v>2745640</v>
      </c>
      <c r="LC3" s="15">
        <f>LB3/INDEX(Exchange_rate23,MATCH('Essential Items CMB_Regions'!$A3,Exch_regions,0),MATCH('Essential Items CMB_Regions'!LB$1,Exch_month25,0))</f>
        <v>104.26481012658229</v>
      </c>
      <c r="LD3" s="15">
        <v>2549000</v>
      </c>
      <c r="LE3" s="15">
        <f>LD3/INDEX(Exchange_rate24,MATCH('Essential Items CMB_Regions'!$A3,Exch_regions,0),MATCH('Essential Items CMB_Regions'!LD$1,Exch_month26,0))</f>
        <v>96.797468354430379</v>
      </c>
      <c r="LF3" s="24">
        <f>AVERAGE(GN3,HL3,IJ3,JH3,KF3)</f>
        <v>2490213.2000000002</v>
      </c>
      <c r="LG3" s="24">
        <f>AVERAGE(GO3,HM3,IK3,JI3,KG3)</f>
        <v>95.834133956948804</v>
      </c>
    </row>
    <row r="4" spans="1:319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15">
        <v>2857500</v>
      </c>
      <c r="KU4" s="15">
        <f>KT4/INDEX(Exchange_rate18,MATCH('Essential Items CMB_Regions'!$A4,Exch_regions,0),MATCH('Essential Items CMB_Regions'!KT$1,Exch_month20,0))</f>
        <v>79.375</v>
      </c>
      <c r="KV4" s="15">
        <v>2851500</v>
      </c>
      <c r="KW4" s="15">
        <f>KV4/INDEX(Exchange_rate19,MATCH('Essential Items CMB_Regions'!$A4,Exch_regions,0),MATCH('Essential Items CMB_Regions'!KV$1,Exch_month21,0))</f>
        <v>78.123287671232873</v>
      </c>
      <c r="KX4" s="2">
        <v>2879250</v>
      </c>
      <c r="KY4" s="15">
        <f>KX4/INDEX(Exchange_rate20,MATCH('Essential Items CMB_Regions'!$A4,Exch_regions,0),MATCH('Essential Items CMB_Regions'!KX$1,Exch_month22,0))</f>
        <v>77.817567567567565</v>
      </c>
      <c r="KZ4" s="15">
        <v>2851500</v>
      </c>
      <c r="LA4" s="15">
        <f>KZ4/INDEX(Exchange_rate22,MATCH('Essential Items CMB_Regions'!$A4,Exch_regions,0),MATCH('Essential Items CMB_Regions'!KZ$1,Exch_month24,0))</f>
        <v>77.909836065573771</v>
      </c>
      <c r="LB4" s="15">
        <v>2854500</v>
      </c>
      <c r="LC4" s="15">
        <f>LB4/INDEX(Exchange_rate23,MATCH('Essential Items CMB_Regions'!$A4,Exch_regions,0),MATCH('Essential Items CMB_Regions'!LB$1,Exch_month25,0))</f>
        <v>79.291666666666671</v>
      </c>
      <c r="LD4" s="15">
        <v>2856000</v>
      </c>
      <c r="LE4" s="15">
        <f>LD4/INDEX(Exchange_rate24,MATCH('Essential Items CMB_Regions'!$A4,Exch_regions,0),MATCH('Essential Items CMB_Regions'!LD$1,Exch_month26,0))</f>
        <v>78.246575342465746</v>
      </c>
      <c r="LF4" s="24">
        <f t="shared" ref="LF4:LG20" si="0">AVERAGE(GN4,HL4,IJ4,JH4,KF4)</f>
        <v>2713950</v>
      </c>
      <c r="LG4" s="24">
        <f t="shared" si="0"/>
        <v>79.093465286433386</v>
      </c>
    </row>
    <row r="5" spans="1:319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15">
        <v>3240750</v>
      </c>
      <c r="KU5" s="15">
        <f>KT5/INDEX(Exchange_rate18,MATCH('Essential Items CMB_Regions'!$A5,Exch_regions,0),MATCH('Essential Items CMB_Regions'!KT$1,Exch_month20,0))</f>
        <v>77.160714285714292</v>
      </c>
      <c r="KV5" s="15">
        <v>3221250</v>
      </c>
      <c r="KW5" s="15">
        <f>KV5/INDEX(Exchange_rate19,MATCH('Essential Items CMB_Regions'!$A5,Exch_regions,0),MATCH('Essential Items CMB_Regions'!KV$1,Exch_month21,0))</f>
        <v>76.696428571428569</v>
      </c>
      <c r="KX5" s="2">
        <v>3251250</v>
      </c>
      <c r="KY5" s="15">
        <f>KX5/INDEX(Exchange_rate20,MATCH('Essential Items CMB_Regions'!$A5,Exch_regions,0),MATCH('Essential Items CMB_Regions'!KX$1,Exch_month22,0))</f>
        <v>77.410714285714292</v>
      </c>
      <c r="KZ5" s="15">
        <v>3431220</v>
      </c>
      <c r="LA5" s="15">
        <f>KZ5/INDEX(Exchange_rate22,MATCH('Essential Items CMB_Regions'!$A5,Exch_regions,0),MATCH('Essential Items CMB_Regions'!KZ$1,Exch_month24,0))</f>
        <v>81.695714285714288</v>
      </c>
      <c r="LB5" s="15">
        <v>3443850</v>
      </c>
      <c r="LC5" s="15">
        <f>LB5/INDEX(Exchange_rate23,MATCH('Essential Items CMB_Regions'!$A5,Exch_regions,0),MATCH('Essential Items CMB_Regions'!LB$1,Exch_month25,0))</f>
        <v>81.996428571428567</v>
      </c>
      <c r="LD5" s="15">
        <v>3434475</v>
      </c>
      <c r="LE5" s="15">
        <f>LD5/INDEX(Exchange_rate24,MATCH('Essential Items CMB_Regions'!$A5,Exch_regions,0),MATCH('Essential Items CMB_Regions'!LD$1,Exch_month26,0))</f>
        <v>81.773214285714289</v>
      </c>
      <c r="LF5" s="24">
        <f t="shared" si="0"/>
        <v>3441337.5</v>
      </c>
      <c r="LG5" s="24">
        <f t="shared" si="0"/>
        <v>82.920879120879107</v>
      </c>
    </row>
    <row r="6" spans="1:319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15">
        <v>3246600</v>
      </c>
      <c r="KU6" s="15">
        <f>KT6/INDEX(Exchange_rate18,MATCH('Essential Items CMB_Regions'!$A6,Exch_regions,0),MATCH('Essential Items CMB_Regions'!KT$1,Exch_month20,0))</f>
        <v>77.3</v>
      </c>
      <c r="KV6" s="15">
        <v>3200250</v>
      </c>
      <c r="KW6" s="15">
        <f>KV6/INDEX(Exchange_rate19,MATCH('Essential Items CMB_Regions'!$A6,Exch_regions,0),MATCH('Essential Items CMB_Regions'!KV$1,Exch_month21,0))</f>
        <v>76.196428571428569</v>
      </c>
      <c r="KX6" s="2">
        <v>3273300</v>
      </c>
      <c r="KY6" s="15">
        <f>KX6/INDEX(Exchange_rate20,MATCH('Essential Items CMB_Regions'!$A6,Exch_regions,0),MATCH('Essential Items CMB_Regions'!KX$1,Exch_month22,0))</f>
        <v>77.935714285714283</v>
      </c>
      <c r="KZ6" s="15">
        <v>3379200</v>
      </c>
      <c r="LA6" s="15">
        <f>KZ6/INDEX(Exchange_rate22,MATCH('Essential Items CMB_Regions'!$A6,Exch_regions,0),MATCH('Essential Items CMB_Regions'!KZ$1,Exch_month24,0))</f>
        <v>80.457142857142856</v>
      </c>
      <c r="LB6" s="15">
        <v>3460500</v>
      </c>
      <c r="LC6" s="15">
        <f>LB6/INDEX(Exchange_rate23,MATCH('Essential Items CMB_Regions'!$A6,Exch_regions,0),MATCH('Essential Items CMB_Regions'!LB$1,Exch_month25,0))</f>
        <v>82.392857142857139</v>
      </c>
      <c r="LD6" s="15">
        <v>3422400</v>
      </c>
      <c r="LE6" s="15">
        <f>LD6/INDEX(Exchange_rate24,MATCH('Essential Items CMB_Regions'!$A6,Exch_regions,0),MATCH('Essential Items CMB_Regions'!LD$1,Exch_month26,0))</f>
        <v>81.48571428571428</v>
      </c>
      <c r="LF6" s="24">
        <f t="shared" si="0"/>
        <v>3040758</v>
      </c>
      <c r="LG6" s="24">
        <f t="shared" si="0"/>
        <v>71.942965517241376</v>
      </c>
    </row>
    <row r="7" spans="1:319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15">
        <v>4127400</v>
      </c>
      <c r="KU7" s="15">
        <f>KT7/INDEX(Exchange_rate18,MATCH('Essential Items CMB_Regions'!$A7,Exch_regions,0),MATCH('Essential Items CMB_Regions'!KT$1,Exch_month20,0))</f>
        <v>103.185</v>
      </c>
      <c r="KV7" s="15">
        <v>4237500</v>
      </c>
      <c r="KW7" s="15">
        <f>KV7/INDEX(Exchange_rate19,MATCH('Essential Items CMB_Regions'!$A7,Exch_regions,0),MATCH('Essential Items CMB_Regions'!KV$1,Exch_month21,0))</f>
        <v>105.9375</v>
      </c>
      <c r="KX7" s="2">
        <v>4076250</v>
      </c>
      <c r="KY7" s="15">
        <f>KX7/INDEX(Exchange_rate20,MATCH('Essential Items CMB_Regions'!$A7,Exch_regions,0),MATCH('Essential Items CMB_Regions'!KX$1,Exch_month22,0))</f>
        <v>101.90625</v>
      </c>
      <c r="KZ7" s="15">
        <v>4329600</v>
      </c>
      <c r="LA7" s="15">
        <f>KZ7/INDEX(Exchange_rate22,MATCH('Essential Items CMB_Regions'!$A7,Exch_regions,0),MATCH('Essential Items CMB_Regions'!KZ$1,Exch_month24,0))</f>
        <v>107.16831683168317</v>
      </c>
      <c r="LB7" s="15">
        <v>4269000</v>
      </c>
      <c r="LC7" s="15">
        <f>LB7/INDEX(Exchange_rate23,MATCH('Essential Items CMB_Regions'!$A7,Exch_regions,0),MATCH('Essential Items CMB_Regions'!LB$1,Exch_month25,0))</f>
        <v>106.72499999999999</v>
      </c>
      <c r="LD7" s="15">
        <v>4267500</v>
      </c>
      <c r="LE7" s="15">
        <f>LD7/INDEX(Exchange_rate24,MATCH('Essential Items CMB_Regions'!$A7,Exch_regions,0),MATCH('Essential Items CMB_Regions'!LD$1,Exch_month26,0))</f>
        <v>106.6875</v>
      </c>
      <c r="LF7" s="24">
        <f t="shared" si="0"/>
        <v>3227687.4</v>
      </c>
      <c r="LG7" s="24">
        <f t="shared" si="0"/>
        <v>79.494268333333338</v>
      </c>
    </row>
    <row r="8" spans="1:319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15">
        <v>3519000</v>
      </c>
      <c r="KU8" s="15">
        <f>KT8/INDEX(Exchange_rate18,MATCH('Essential Items CMB_Regions'!$A8,Exch_regions,0),MATCH('Essential Items CMB_Regions'!KT$1,Exch_month20,0))</f>
        <v>83.785714285714292</v>
      </c>
      <c r="KV8" s="15">
        <v>3516000</v>
      </c>
      <c r="KW8" s="15">
        <f>KV8/INDEX(Exchange_rate19,MATCH('Essential Items CMB_Regions'!$A8,Exch_regions,0),MATCH('Essential Items CMB_Regions'!KV$1,Exch_month21,0))</f>
        <v>83.714285714285708</v>
      </c>
      <c r="KX8" s="2">
        <v>3525000</v>
      </c>
      <c r="KY8" s="15">
        <f>KX8/INDEX(Exchange_rate20,MATCH('Essential Items CMB_Regions'!$A8,Exch_regions,0),MATCH('Essential Items CMB_Regions'!KX$1,Exch_month22,0))</f>
        <v>83.928571428571431</v>
      </c>
      <c r="KZ8" s="15">
        <v>3520200</v>
      </c>
      <c r="LA8" s="15">
        <f>KZ8/INDEX(Exchange_rate22,MATCH('Essential Items CMB_Regions'!$A8,Exch_regions,0),MATCH('Essential Items CMB_Regions'!KZ$1,Exch_month24,0))</f>
        <v>83.814285714285717</v>
      </c>
      <c r="LB8" s="15">
        <v>3619500</v>
      </c>
      <c r="LC8" s="15">
        <f>LB8/INDEX(Exchange_rate23,MATCH('Essential Items CMB_Regions'!$A8,Exch_regions,0),MATCH('Essential Items CMB_Regions'!LB$1,Exch_month25,0))</f>
        <v>86.178571428571431</v>
      </c>
      <c r="LD8" s="15">
        <v>3526500</v>
      </c>
      <c r="LE8" s="15">
        <f>LD8/INDEX(Exchange_rate24,MATCH('Essential Items CMB_Regions'!$A8,Exch_regions,0),MATCH('Essential Items CMB_Regions'!LD$1,Exch_month26,0))</f>
        <v>83.964285714285708</v>
      </c>
      <c r="LF8" s="24">
        <f t="shared" si="0"/>
        <v>3502260.2090283707</v>
      </c>
      <c r="LG8" s="24">
        <f t="shared" si="0"/>
        <v>84.792695701899746</v>
      </c>
    </row>
    <row r="9" spans="1:319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15">
        <v>1020000</v>
      </c>
      <c r="KU9" s="15">
        <f>KT9/INDEX(Exchange_rate18,MATCH('Essential Items CMB_Regions'!$A9,Exch_regions,0),MATCH('Essential Items CMB_Regions'!KT$1,Exch_month20,0))</f>
        <v>96.226415094339629</v>
      </c>
      <c r="KV9" s="15">
        <v>952500</v>
      </c>
      <c r="KW9" s="15">
        <f>KV9/INDEX(Exchange_rate19,MATCH('Essential Items CMB_Regions'!$A9,Exch_regions,0),MATCH('Essential Items CMB_Regions'!KV$1,Exch_month21,0))</f>
        <v>89.018691588785046</v>
      </c>
      <c r="KX9" s="2">
        <v>840000</v>
      </c>
      <c r="KY9" s="15">
        <f>KX9/INDEX(Exchange_rate20,MATCH('Essential Items CMB_Regions'!$A9,Exch_regions,0),MATCH('Essential Items CMB_Regions'!KX$1,Exch_month22,0))</f>
        <v>77.598152424942256</v>
      </c>
      <c r="KZ9" s="15">
        <v>840000</v>
      </c>
      <c r="LA9" s="15">
        <f>KZ9/INDEX(Exchange_rate22,MATCH('Essential Items CMB_Regions'!$A9,Exch_regions,0),MATCH('Essential Items CMB_Regions'!KZ$1,Exch_month24,0))</f>
        <v>77.777777777777771</v>
      </c>
      <c r="LB9" s="15">
        <v>840000</v>
      </c>
      <c r="LC9" s="15">
        <f>LB9/INDEX(Exchange_rate23,MATCH('Essential Items CMB_Regions'!$A9,Exch_regions,0),MATCH('Essential Items CMB_Regions'!LB$1,Exch_month25,0))</f>
        <v>78.139534883720927</v>
      </c>
      <c r="LD9" s="15">
        <v>840000</v>
      </c>
      <c r="LE9" s="15">
        <f>LD9/INDEX(Exchange_rate24,MATCH('Essential Items CMB_Regions'!$A9,Exch_regions,0),MATCH('Essential Items CMB_Regions'!LD$1,Exch_month26,0))</f>
        <v>77.777777777777771</v>
      </c>
      <c r="LF9" s="24">
        <f t="shared" si="0"/>
        <v>684006</v>
      </c>
      <c r="LG9" s="24">
        <f t="shared" si="0"/>
        <v>76.346535054856673</v>
      </c>
    </row>
    <row r="10" spans="1:319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15">
        <v>939000</v>
      </c>
      <c r="KU10" s="15">
        <f>KT10/INDEX(Exchange_rate18,MATCH('Essential Items CMB_Regions'!$A10,Exch_regions,0),MATCH('Essential Items CMB_Regions'!KT$1,Exch_month20,0))</f>
        <v>93.9</v>
      </c>
      <c r="KV10" s="15">
        <v>939000</v>
      </c>
      <c r="KW10" s="15">
        <f>KV10/INDEX(Exchange_rate19,MATCH('Essential Items CMB_Regions'!$A10,Exch_regions,0),MATCH('Essential Items CMB_Regions'!KV$1,Exch_month21,0))</f>
        <v>91.609756097560975</v>
      </c>
      <c r="KX10" s="2">
        <v>852000</v>
      </c>
      <c r="KY10" s="15">
        <f>KX10/INDEX(Exchange_rate20,MATCH('Essential Items CMB_Regions'!$A10,Exch_regions,0),MATCH('Essential Items CMB_Regions'!KX$1,Exch_month22,0))</f>
        <v>85.2</v>
      </c>
      <c r="KZ10" s="15">
        <v>852000</v>
      </c>
      <c r="LA10" s="15">
        <f>KZ10/INDEX(Exchange_rate22,MATCH('Essential Items CMB_Regions'!$A10,Exch_regions,0),MATCH('Essential Items CMB_Regions'!KZ$1,Exch_month24,0))</f>
        <v>85.2</v>
      </c>
      <c r="LB10" s="15">
        <v>852000</v>
      </c>
      <c r="LC10" s="15">
        <f>LB10/INDEX(Exchange_rate23,MATCH('Essential Items CMB_Regions'!$A10,Exch_regions,0),MATCH('Essential Items CMB_Regions'!LB$1,Exch_month25,0))</f>
        <v>79.626168224299064</v>
      </c>
      <c r="LD10" s="15">
        <v>846000</v>
      </c>
      <c r="LE10" s="15">
        <f>LD10/INDEX(Exchange_rate24,MATCH('Essential Items CMB_Regions'!$A10,Exch_regions,0),MATCH('Essential Items CMB_Regions'!LD$1,Exch_month26,0))</f>
        <v>84.6</v>
      </c>
      <c r="LF10" s="24">
        <f t="shared" si="0"/>
        <v>776088.6</v>
      </c>
      <c r="LG10" s="24">
        <f t="shared" si="0"/>
        <v>87.254177984909774</v>
      </c>
    </row>
    <row r="11" spans="1:319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15">
        <v>829883.3334</v>
      </c>
      <c r="KU11" s="15">
        <f>KT11/INDEX(Exchange_rate18,MATCH('Essential Items CMB_Regions'!$A11,Exch_regions,0),MATCH('Essential Items CMB_Regions'!KT$1,Exch_month20,0))</f>
        <v>82.988333339999997</v>
      </c>
      <c r="KV11" s="15">
        <v>846000</v>
      </c>
      <c r="KW11" s="15">
        <f>KV11/INDEX(Exchange_rate19,MATCH('Essential Items CMB_Regions'!$A11,Exch_regions,0),MATCH('Essential Items CMB_Regions'!KV$1,Exch_month21,0))</f>
        <v>84.6</v>
      </c>
      <c r="KX11" s="2">
        <v>839437.5</v>
      </c>
      <c r="KY11" s="15">
        <f>KX11/INDEX(Exchange_rate20,MATCH('Essential Items CMB_Regions'!$A11,Exch_regions,0),MATCH('Essential Items CMB_Regions'!KX$1,Exch_month22,0))</f>
        <v>83.943749999999994</v>
      </c>
      <c r="KZ11" s="15">
        <v>767625</v>
      </c>
      <c r="LA11" s="15">
        <f>KZ11/INDEX(Exchange_rate22,MATCH('Essential Items CMB_Regions'!$A11,Exch_regions,0),MATCH('Essential Items CMB_Regions'!KZ$1,Exch_month24,0))</f>
        <v>74.166666666666671</v>
      </c>
      <c r="LB11" s="15">
        <v>768562.5</v>
      </c>
      <c r="LC11" s="15">
        <f>LB11/INDEX(Exchange_rate23,MATCH('Essential Items CMB_Regions'!$A11,Exch_regions,0),MATCH('Essential Items CMB_Regions'!LB$1,Exch_month25,0))</f>
        <v>74.12117851287492</v>
      </c>
      <c r="LD11" s="15">
        <v>834000</v>
      </c>
      <c r="LE11" s="15">
        <f>LD11/INDEX(Exchange_rate24,MATCH('Essential Items CMB_Regions'!$A11,Exch_regions,0),MATCH('Essential Items CMB_Regions'!LD$1,Exch_month26,0))</f>
        <v>77.671711292200229</v>
      </c>
      <c r="LF11" s="24">
        <f t="shared" si="0"/>
        <v>749412.6</v>
      </c>
      <c r="LG11" s="24">
        <f t="shared" si="0"/>
        <v>84.756077667145618</v>
      </c>
    </row>
    <row r="12" spans="1:319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15">
        <v>1564200</v>
      </c>
      <c r="KU12" s="15">
        <f>KT12/INDEX(Exchange_rate18,MATCH('Essential Items CMB_Regions'!$A12,Exch_regions,0),MATCH('Essential Items CMB_Regions'!KT$1,Exch_month20,0))</f>
        <v>53.629714285714286</v>
      </c>
      <c r="KV12" s="15">
        <v>1547755</v>
      </c>
      <c r="KW12" s="15">
        <f>KV12/INDEX(Exchange_rate19,MATCH('Essential Items CMB_Regions'!$A12,Exch_regions,0),MATCH('Essential Items CMB_Regions'!KV$1,Exch_month21,0))</f>
        <v>51.024890109890109</v>
      </c>
      <c r="KX12" s="2">
        <v>1821250</v>
      </c>
      <c r="KY12" s="15">
        <f>KX12/INDEX(Exchange_rate20,MATCH('Essential Items CMB_Regions'!$A12,Exch_regions,0),MATCH('Essential Items CMB_Regions'!KX$1,Exch_month22,0))</f>
        <v>60.876759033325534</v>
      </c>
      <c r="KZ12" s="15">
        <v>2017000</v>
      </c>
      <c r="LA12" s="15">
        <f>KZ12/INDEX(Exchange_rate22,MATCH('Essential Items CMB_Regions'!$A12,Exch_regions,0),MATCH('Essential Items CMB_Regions'!KZ$1,Exch_month24,0))</f>
        <v>65.986913849509264</v>
      </c>
      <c r="LB12" s="15">
        <v>1976750</v>
      </c>
      <c r="LC12" s="15">
        <f>LB12/INDEX(Exchange_rate23,MATCH('Essential Items CMB_Regions'!$A12,Exch_regions,0),MATCH('Essential Items CMB_Regions'!LB$1,Exch_month25,0))</f>
        <v>64.66941472830176</v>
      </c>
      <c r="LD12" s="15">
        <v>2046775</v>
      </c>
      <c r="LE12" s="15">
        <f>LD12/INDEX(Exchange_rate24,MATCH('Essential Items CMB_Regions'!$A12,Exch_regions,0),MATCH('Essential Items CMB_Regions'!LD$1,Exch_month26,0))</f>
        <v>64.805540897097629</v>
      </c>
      <c r="LF12" s="24">
        <f t="shared" si="0"/>
        <v>2126443.2000000002</v>
      </c>
      <c r="LG12" s="24">
        <f t="shared" si="0"/>
        <v>72.509699405771087</v>
      </c>
    </row>
    <row r="13" spans="1:319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15">
        <v>1244404</v>
      </c>
      <c r="KU13" s="15">
        <f>KT13/INDEX(Exchange_rate18,MATCH('Essential Items CMB_Regions'!$A13,Exch_regions,0),MATCH('Essential Items CMB_Regions'!KT$1,Exch_month20,0))</f>
        <v>41.94620224719101</v>
      </c>
      <c r="KV13" s="15">
        <v>1317005</v>
      </c>
      <c r="KW13" s="15">
        <f>KV13/INDEX(Exchange_rate19,MATCH('Essential Items CMB_Regions'!$A13,Exch_regions,0),MATCH('Essential Items CMB_Regions'!KV$1,Exch_month21,0))</f>
        <v>39.216029776674937</v>
      </c>
      <c r="KX13" s="2">
        <v>1609752.5</v>
      </c>
      <c r="KY13" s="15">
        <f>KX13/INDEX(Exchange_rate20,MATCH('Essential Items CMB_Regions'!$A13,Exch_regions,0),MATCH('Essential Items CMB_Regions'!KX$1,Exch_month22,0))</f>
        <v>53.658416666666668</v>
      </c>
      <c r="KZ13" s="15">
        <v>1891400</v>
      </c>
      <c r="LA13" s="15">
        <f>KZ13/INDEX(Exchange_rate22,MATCH('Essential Items CMB_Regions'!$A13,Exch_regions,0),MATCH('Essential Items CMB_Regions'!KZ$1,Exch_month24,0))</f>
        <v>60.364471962467682</v>
      </c>
      <c r="LB13" s="15">
        <v>1885750</v>
      </c>
      <c r="LC13" s="15">
        <f>LB13/INDEX(Exchange_rate23,MATCH('Essential Items CMB_Regions'!$A13,Exch_regions,0),MATCH('Essential Items CMB_Regions'!LB$1,Exch_month25,0))</f>
        <v>60.83064516129032</v>
      </c>
      <c r="LD13" s="15">
        <v>1950000</v>
      </c>
      <c r="LE13" s="15">
        <f>LD13/INDEX(Exchange_rate24,MATCH('Essential Items CMB_Regions'!$A13,Exch_regions,0),MATCH('Essential Items CMB_Regions'!LD$1,Exch_month26,0))</f>
        <v>60.621761658031083</v>
      </c>
      <c r="LF13" s="24">
        <f t="shared" si="0"/>
        <v>1405254.8</v>
      </c>
      <c r="LG13" s="24">
        <f t="shared" si="0"/>
        <v>52.609497896955951</v>
      </c>
    </row>
    <row r="14" spans="1:319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15">
        <v>2259150</v>
      </c>
      <c r="KU14" s="15">
        <f>KT14/INDEX(Exchange_rate18,MATCH('Essential Items CMB_Regions'!$A14,Exch_regions,0),MATCH('Essential Items CMB_Regions'!KT$1,Exch_month20,0))</f>
        <v>76.193929173693093</v>
      </c>
      <c r="KV14" s="15">
        <v>2287312.5</v>
      </c>
      <c r="KW14" s="15">
        <f>KV14/INDEX(Exchange_rate19,MATCH('Essential Items CMB_Regions'!$A14,Exch_regions,0),MATCH('Essential Items CMB_Regions'!KV$1,Exch_month21,0))</f>
        <v>77.70063694267516</v>
      </c>
      <c r="KX14" s="2">
        <v>2373187.5</v>
      </c>
      <c r="KY14" s="15">
        <f>KX14/INDEX(Exchange_rate20,MATCH('Essential Items CMB_Regions'!$A14,Exch_regions,0),MATCH('Essential Items CMB_Regions'!KX$1,Exch_month22,0))</f>
        <v>78.941787941787936</v>
      </c>
      <c r="KZ14" s="15">
        <v>2554800</v>
      </c>
      <c r="LA14" s="15">
        <f>KZ14/INDEX(Exchange_rate22,MATCH('Essential Items CMB_Regions'!$A14,Exch_regions,0),MATCH('Essential Items CMB_Regions'!KZ$1,Exch_month24,0))</f>
        <v>84.456198347107431</v>
      </c>
      <c r="LB14" s="15">
        <v>2573062.5</v>
      </c>
      <c r="LC14" s="15">
        <f>LB14/INDEX(Exchange_rate23,MATCH('Essential Items CMB_Regions'!$A14,Exch_regions,0),MATCH('Essential Items CMB_Regions'!LB$1,Exch_month25,0))</f>
        <v>82.668674698795186</v>
      </c>
      <c r="LD14" s="15">
        <v>2590500</v>
      </c>
      <c r="LE14" s="15">
        <f>LD14/INDEX(Exchange_rate24,MATCH('Essential Items CMB_Regions'!$A14,Exch_regions,0),MATCH('Essential Items CMB_Regions'!LD$1,Exch_month26,0))</f>
        <v>83.396378269617699</v>
      </c>
      <c r="LF14" s="24">
        <f t="shared" si="0"/>
        <v>2318297.25</v>
      </c>
      <c r="LG14" s="24">
        <f t="shared" si="0"/>
        <v>82.784280771601743</v>
      </c>
    </row>
    <row r="15" spans="1:319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15">
        <v>1548000</v>
      </c>
      <c r="KU15" s="15">
        <f>KT15/INDEX(Exchange_rate18,MATCH('Essential Items CMB_Regions'!$A15,Exch_regions,0),MATCH('Essential Items CMB_Regions'!KT$1,Exch_month20,0))</f>
        <v>57.977528089887642</v>
      </c>
      <c r="KV15" s="15">
        <v>1554000</v>
      </c>
      <c r="KW15" s="15">
        <f>KV15/INDEX(Exchange_rate19,MATCH('Essential Items CMB_Regions'!$A15,Exch_regions,0),MATCH('Essential Items CMB_Regions'!KV$1,Exch_month21,0))</f>
        <v>58.202247191011239</v>
      </c>
      <c r="KX15" s="2">
        <v>1627500</v>
      </c>
      <c r="KY15" s="15">
        <f>KX15/INDEX(Exchange_rate20,MATCH('Essential Items CMB_Regions'!$A15,Exch_regions,0),MATCH('Essential Items CMB_Regions'!KX$1,Exch_month22,0))</f>
        <v>60.955056179775283</v>
      </c>
      <c r="KZ15" s="15">
        <v>1591500</v>
      </c>
      <c r="LA15" s="15">
        <f>KZ15/INDEX(Exchange_rate22,MATCH('Essential Items CMB_Regions'!$A15,Exch_regions,0),MATCH('Essential Items CMB_Regions'!KZ$1,Exch_month24,0))</f>
        <v>59.606741573033709</v>
      </c>
      <c r="LB15" s="15">
        <v>1579500</v>
      </c>
      <c r="LC15" s="15">
        <f>LB15/INDEX(Exchange_rate23,MATCH('Essential Items CMB_Regions'!$A15,Exch_regions,0),MATCH('Essential Items CMB_Regions'!LB$1,Exch_month25,0))</f>
        <v>59.157303370786515</v>
      </c>
      <c r="LD15" s="15">
        <v>1585500</v>
      </c>
      <c r="LE15" s="15">
        <f>LD15/INDEX(Exchange_rate24,MATCH('Essential Items CMB_Regions'!$A15,Exch_regions,0),MATCH('Essential Items CMB_Regions'!LD$1,Exch_month26,0))</f>
        <v>59.382022471910112</v>
      </c>
      <c r="LF15" s="24">
        <f t="shared" si="0"/>
        <v>1533900</v>
      </c>
      <c r="LG15" s="24">
        <f t="shared" si="0"/>
        <v>58.646495679596526</v>
      </c>
    </row>
    <row r="16" spans="1:319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15">
        <v>2202000</v>
      </c>
      <c r="KU16" s="15">
        <f>KT16/INDEX(Exchange_rate18,MATCH('Essential Items CMB_Regions'!$A16,Exch_regions,0),MATCH('Essential Items CMB_Regions'!KT$1,Exch_month20,0))</f>
        <v>74.644067796610173</v>
      </c>
      <c r="KV16" s="15">
        <v>2217000</v>
      </c>
      <c r="KW16" s="15">
        <f>KV16/INDEX(Exchange_rate19,MATCH('Essential Items CMB_Regions'!$A16,Exch_regions,0),MATCH('Essential Items CMB_Regions'!KV$1,Exch_month21,0))</f>
        <v>74.209205020920507</v>
      </c>
      <c r="KX16" s="2">
        <v>2493750</v>
      </c>
      <c r="KY16" s="15">
        <f>KX16/INDEX(Exchange_rate20,MATCH('Essential Items CMB_Regions'!$A16,Exch_regions,0),MATCH('Essential Items CMB_Regions'!KX$1,Exch_month22,0))</f>
        <v>82.780082987551864</v>
      </c>
      <c r="KZ16" s="15">
        <v>2477400</v>
      </c>
      <c r="LA16" s="15">
        <f>KZ16/INDEX(Exchange_rate22,MATCH('Essential Items CMB_Regions'!$A16,Exch_regions,0),MATCH('Essential Items CMB_Regions'!KZ$1,Exch_month24,0))</f>
        <v>76.818604651162786</v>
      </c>
      <c r="LB16" s="15">
        <v>2450250</v>
      </c>
      <c r="LC16" s="15">
        <f>LB16/INDEX(Exchange_rate23,MATCH('Essential Items CMB_Regions'!$A16,Exch_regions,0),MATCH('Essential Items CMB_Regions'!LB$1,Exch_month25,0))</f>
        <v>74.81679389312977</v>
      </c>
      <c r="LD16" s="15">
        <v>2458000</v>
      </c>
      <c r="LE16" s="15">
        <f>LD16/INDEX(Exchange_rate24,MATCH('Essential Items CMB_Regions'!$A16,Exch_regions,0),MATCH('Essential Items CMB_Regions'!LD$1,Exch_month26,0))</f>
        <v>69.566037735849051</v>
      </c>
      <c r="LF16" s="24">
        <f t="shared" si="0"/>
        <v>2183474.2800000003</v>
      </c>
      <c r="LG16" s="24">
        <f t="shared" si="0"/>
        <v>79.32908588239593</v>
      </c>
    </row>
    <row r="17" spans="1:319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15">
        <v>1312500</v>
      </c>
      <c r="KU17" s="15">
        <f>KT17/INDEX(Exchange_rate18,MATCH('Essential Items CMB_Regions'!$A17,Exch_regions,0),MATCH('Essential Items CMB_Regions'!KT$1,Exch_month20,0))</f>
        <v>47.84325637910085</v>
      </c>
      <c r="KV17" s="15">
        <v>1369687.5</v>
      </c>
      <c r="KW17" s="15">
        <f>KV17/INDEX(Exchange_rate19,MATCH('Essential Items CMB_Regions'!$A17,Exch_regions,0),MATCH('Essential Items CMB_Regions'!KV$1,Exch_month21,0))</f>
        <v>47.964543663821402</v>
      </c>
      <c r="KX17" s="2">
        <v>1450687.5</v>
      </c>
      <c r="KY17" s="15">
        <f>KX17/INDEX(Exchange_rate20,MATCH('Essential Items CMB_Regions'!$A17,Exch_regions,0),MATCH('Essential Items CMB_Regions'!KX$1,Exch_month22,0))</f>
        <v>48.762605042016808</v>
      </c>
      <c r="KZ17" s="15">
        <v>1724250</v>
      </c>
      <c r="LA17" s="15">
        <f>KZ17/INDEX(Exchange_rate22,MATCH('Essential Items CMB_Regions'!$A17,Exch_regions,0),MATCH('Essential Items CMB_Regions'!KZ$1,Exch_month24,0))</f>
        <v>56.532786885245905</v>
      </c>
      <c r="LB17" s="15">
        <v>1836883.9282499999</v>
      </c>
      <c r="LC17" s="15">
        <f>LB17/INDEX(Exchange_rate23,MATCH('Essential Items CMB_Regions'!$A17,Exch_regions,0),MATCH('Essential Items CMB_Regions'!LB$1,Exch_month25,0))</f>
        <v>60.225702565573769</v>
      </c>
      <c r="LD17" s="15">
        <v>1886250</v>
      </c>
      <c r="LE17" s="15">
        <f>LD17/INDEX(Exchange_rate24,MATCH('Essential Items CMB_Regions'!$A17,Exch_regions,0),MATCH('Essential Items CMB_Regions'!LD$1,Exch_month26,0))</f>
        <v>61.341463414634148</v>
      </c>
      <c r="LF17" s="24">
        <f t="shared" si="0"/>
        <v>1327106.55</v>
      </c>
      <c r="LG17" s="24">
        <f t="shared" si="0"/>
        <v>48.965351894861087</v>
      </c>
    </row>
    <row r="18" spans="1:319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15">
        <v>1438820</v>
      </c>
      <c r="KU18" s="15">
        <f>KT18/INDEX(Exchange_rate18,MATCH('Essential Items CMB_Regions'!$A18,Exch_regions,0),MATCH('Essential Items CMB_Regions'!KT$1,Exch_month20,0))</f>
        <v>48.445117845117842</v>
      </c>
      <c r="KV18" s="15">
        <v>1508150</v>
      </c>
      <c r="KW18" s="15">
        <f>KV18/INDEX(Exchange_rate19,MATCH('Essential Items CMB_Regions'!$A18,Exch_regions,0),MATCH('Essential Items CMB_Regions'!KV$1,Exch_month21,0))</f>
        <v>48.912972972972973</v>
      </c>
      <c r="KX18" s="2">
        <v>1664300</v>
      </c>
      <c r="KY18" s="15">
        <f>KX18/INDEX(Exchange_rate20,MATCH('Essential Items CMB_Regions'!$A18,Exch_regions,0),MATCH('Essential Items CMB_Regions'!KX$1,Exch_month22,0))</f>
        <v>53.115957446808515</v>
      </c>
      <c r="KZ18" s="15">
        <v>1752050</v>
      </c>
      <c r="LA18" s="15">
        <f>KZ18/INDEX(Exchange_rate22,MATCH('Essential Items CMB_Regions'!$A18,Exch_regions,0),MATCH('Essential Items CMB_Regions'!KZ$1,Exch_month24,0))</f>
        <v>54.524377593360995</v>
      </c>
      <c r="LB18" s="15">
        <v>2096950</v>
      </c>
      <c r="LC18" s="15">
        <f>LB18/INDEX(Exchange_rate23,MATCH('Essential Items CMB_Regions'!$A18,Exch_regions,0),MATCH('Essential Items CMB_Regions'!LB$1,Exch_month25,0))</f>
        <v>62.908499999999997</v>
      </c>
      <c r="LD18" s="15">
        <v>2222750</v>
      </c>
      <c r="LE18" s="15">
        <f>LD18/INDEX(Exchange_rate24,MATCH('Essential Items CMB_Regions'!$A18,Exch_regions,0),MATCH('Essential Items CMB_Regions'!LD$1,Exch_month26,0))</f>
        <v>66.68249999999999</v>
      </c>
      <c r="LF18" s="24">
        <f t="shared" si="0"/>
        <v>1448781.2</v>
      </c>
      <c r="LG18" s="24">
        <f t="shared" si="0"/>
        <v>52.821741661103033</v>
      </c>
    </row>
    <row r="19" spans="1:319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15">
        <v>1826700</v>
      </c>
      <c r="KU19" s="15">
        <f>KT19/INDEX(Exchange_rate18,MATCH('Essential Items CMB_Regions'!$A19,Exch_regions,0),MATCH('Essential Items CMB_Regions'!KT$1,Exch_month20,0))</f>
        <v>60.89</v>
      </c>
      <c r="KV19" s="15">
        <v>1795500</v>
      </c>
      <c r="KW19" s="15">
        <f>KV19/INDEX(Exchange_rate19,MATCH('Essential Items CMB_Regions'!$A19,Exch_regions,0),MATCH('Essential Items CMB_Regions'!KV$1,Exch_month21,0))</f>
        <v>59.85</v>
      </c>
      <c r="KX19" s="2">
        <v>1933125</v>
      </c>
      <c r="KY19" s="15">
        <f>KX19/INDEX(Exchange_rate20,MATCH('Essential Items CMB_Regions'!$A19,Exch_regions,0),MATCH('Essential Items CMB_Regions'!KX$1,Exch_month22,0))</f>
        <v>64.4375</v>
      </c>
      <c r="KZ19" s="15">
        <v>1987500</v>
      </c>
      <c r="LA19" s="15">
        <f>KZ19/INDEX(Exchange_rate22,MATCH('Essential Items CMB_Regions'!$A19,Exch_regions,0),MATCH('Essential Items CMB_Regions'!KZ$1,Exch_month24,0))</f>
        <v>66.25</v>
      </c>
      <c r="LB19" s="15">
        <v>1980375</v>
      </c>
      <c r="LC19" s="15">
        <f>LB19/INDEX(Exchange_rate23,MATCH('Essential Items CMB_Regions'!$A19,Exch_regions,0),MATCH('Essential Items CMB_Regions'!LB$1,Exch_month25,0))</f>
        <v>66.012500000000003</v>
      </c>
      <c r="LD19" s="15">
        <v>1993500</v>
      </c>
      <c r="LE19" s="15">
        <f>LD19/INDEX(Exchange_rate24,MATCH('Essential Items CMB_Regions'!$A19,Exch_regions,0),MATCH('Essential Items CMB_Regions'!LD$1,Exch_month26,0))</f>
        <v>66.45</v>
      </c>
      <c r="LF19" s="24">
        <f t="shared" si="0"/>
        <v>1901625</v>
      </c>
      <c r="LG19" s="24">
        <f t="shared" si="0"/>
        <v>69.525123937631378</v>
      </c>
    </row>
    <row r="20" spans="1:319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15">
        <v>1659200</v>
      </c>
      <c r="KU20" s="15">
        <f>KT20/INDEX(Exchange_rate18,MATCH('Essential Items CMB_Regions'!$A20,Exch_regions,0),MATCH('Essential Items CMB_Regions'!KT$1,Exch_month20,0))</f>
        <v>60.702439024390245</v>
      </c>
      <c r="KV20" s="15">
        <v>1711000</v>
      </c>
      <c r="KW20" s="15">
        <f>KV20/INDEX(Exchange_rate19,MATCH('Essential Items CMB_Regions'!$A20,Exch_regions,0),MATCH('Essential Items CMB_Regions'!KV$1,Exch_month21,0))</f>
        <v>62.788990825688074</v>
      </c>
      <c r="KX20" s="2">
        <v>1763000</v>
      </c>
      <c r="KY20" s="15">
        <f>KX20/INDEX(Exchange_rate20,MATCH('Essential Items CMB_Regions'!$A20,Exch_regions,0),MATCH('Essential Items CMB_Regions'!KX$1,Exch_month22,0))</f>
        <v>63.627067669172938</v>
      </c>
      <c r="KZ20" s="15">
        <v>1826500</v>
      </c>
      <c r="LA20" s="15">
        <f>KZ20/INDEX(Exchange_rate22,MATCH('Essential Items CMB_Regions'!$A20,Exch_regions,0),MATCH('Essential Items CMB_Regions'!KZ$1,Exch_month24,0))</f>
        <v>65.918796992481205</v>
      </c>
      <c r="LB20" s="15">
        <v>1851000</v>
      </c>
      <c r="LC20" s="15">
        <f>LB20/INDEX(Exchange_rate23,MATCH('Essential Items CMB_Regions'!$A20,Exch_regions,0),MATCH('Essential Items CMB_Regions'!LB$1,Exch_month25,0))</f>
        <v>65.580159433126667</v>
      </c>
      <c r="LD20" s="15">
        <v>1879250</v>
      </c>
      <c r="LE20" s="15">
        <f>LD20/INDEX(Exchange_rate24,MATCH('Essential Items CMB_Regions'!$A20,Exch_regions,0),MATCH('Essential Items CMB_Regions'!LD$1,Exch_month26,0))</f>
        <v>66.267998824566561</v>
      </c>
      <c r="LF20" s="24">
        <f t="shared" si="0"/>
        <v>1528608.2</v>
      </c>
      <c r="LG20" s="24">
        <f t="shared" si="0"/>
        <v>58.353977077402647</v>
      </c>
    </row>
    <row r="21" spans="1:319" x14ac:dyDescent="0.35">
      <c r="GZ21" s="34"/>
    </row>
  </sheetData>
  <mergeCells count="160">
    <mergeCell ref="LB1:LC1"/>
    <mergeCell ref="KX1:KY1"/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LF1:LG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FL1:FM1"/>
    <mergeCell ref="KF1:KG1"/>
    <mergeCell ref="KD1:KE1"/>
    <mergeCell ref="JZ1:KA1"/>
    <mergeCell ref="JJ1:JK1"/>
    <mergeCell ref="ET1:EU1"/>
    <mergeCell ref="FJ1:FK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LD1:LE1"/>
    <mergeCell ref="KZ1:LA1"/>
    <mergeCell ref="KV1:KW1"/>
    <mergeCell ref="KT1:KU1"/>
    <mergeCell ref="KP1:KQ1"/>
    <mergeCell ref="EP1:EQ1"/>
    <mergeCell ref="EX1:EY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  <mergeCell ref="KH1:KI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LG20"/>
  <sheetViews>
    <sheetView zoomScaleNormal="100" workbookViewId="0">
      <pane xSplit="1" ySplit="2" topLeftCell="KS3" activePane="bottomRight" state="frozen"/>
      <selection pane="topRight" activeCell="B1" sqref="B1"/>
      <selection pane="bottomLeft" activeCell="A3" sqref="A3"/>
      <selection pane="bottomRight" activeCell="LF1" sqref="LF1:LG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17" width="10.54296875" customWidth="1"/>
    <col min="318" max="319" width="10.81640625" customWidth="1"/>
  </cols>
  <sheetData>
    <row r="1" spans="1:31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4" t="s">
        <v>73</v>
      </c>
      <c r="LG1" s="55"/>
    </row>
    <row r="2" spans="1:319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25" t="s">
        <v>41</v>
      </c>
      <c r="LG2" s="26" t="s">
        <v>42</v>
      </c>
    </row>
    <row r="3" spans="1:319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42">
        <v>2818600</v>
      </c>
      <c r="KU3" s="42">
        <f>KT3/INDEX(Exchange_rate18,MATCH('Food Items CMB_Regions '!$A3,Exch_regions,0),MATCH('Food Items CMB_Regions '!KT$1,Exch_month20,0))</f>
        <v>108.4076923076923</v>
      </c>
      <c r="KV3" s="42">
        <v>2792000</v>
      </c>
      <c r="KW3" s="42">
        <f>KV3/INDEX(Exchange_rate19,MATCH('Food Items CMB_Regions '!$A3,Exch_regions,0),MATCH('Food Items CMB_Regions '!KV$1,Exch_month21,0))</f>
        <v>107.38461538461539</v>
      </c>
      <c r="KX3" s="2">
        <v>2919950</v>
      </c>
      <c r="KY3" s="42">
        <f>KX3/INDEX(Exchange_rate20,MATCH('Food Items CMB_Regions '!$A3,Exch_regions,0),MATCH(KX$1,Exch_month22,0))</f>
        <v>104.28392857142858</v>
      </c>
      <c r="KZ3" s="42">
        <v>2859800</v>
      </c>
      <c r="LA3" s="42">
        <f>KZ3/INDEX(Exchange_rate22,MATCH('Food Items CMB_Regions '!$A3,Exch_regions,0),MATCH(KZ$1,Exch_month24,0))</f>
        <v>108.60000000000001</v>
      </c>
      <c r="LB3" s="42">
        <v>3031640</v>
      </c>
      <c r="LC3" s="42">
        <f>LB3/INDEX(Exchange_rate23,MATCH('Food Items CMB_Regions '!$A3,Exch_regions,0),MATCH(LB$1,Exch_month25,0))</f>
        <v>115.12556962025317</v>
      </c>
      <c r="LD3" s="42">
        <v>2829800</v>
      </c>
      <c r="LE3" s="42">
        <f>LD3/INDEX(Exchange_rate24,MATCH('Food Items CMB_Regions '!$A3,Exch_regions,0),MATCH(LD$1,Exch_month26,0))</f>
        <v>107.46075949367089</v>
      </c>
      <c r="LF3" s="24">
        <f>AVERAGE(GN3,HL3,IJ3,JH3,KF3)</f>
        <v>2772193.2</v>
      </c>
      <c r="LG3" s="24">
        <f>AVERAGE(GO3,HM3,IK3,JI3,KG3)</f>
        <v>106.68138647289429</v>
      </c>
    </row>
    <row r="4" spans="1:319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42">
        <v>3103500</v>
      </c>
      <c r="KU4" s="42">
        <f>KT4/INDEX(Exchange_rate18,MATCH('Food Items CMB_Regions '!$A4,Exch_regions,0),MATCH('Food Items CMB_Regions '!KT$1,Exch_month20,0))</f>
        <v>86.208333333333329</v>
      </c>
      <c r="KV4" s="42">
        <v>3088500</v>
      </c>
      <c r="KW4" s="42">
        <f>KV4/INDEX(Exchange_rate19,MATCH('Food Items CMB_Regions '!$A4,Exch_regions,0),MATCH('Food Items CMB_Regions '!KV$1,Exch_month21,0))</f>
        <v>84.61643835616438</v>
      </c>
      <c r="KX4" s="2">
        <v>3114600</v>
      </c>
      <c r="KY4" s="42">
        <f>KX4/INDEX(Exchange_rate20,MATCH('Food Items CMB_Regions '!$A4,Exch_regions,0),MATCH(KX$1,Exch_month22,0))</f>
        <v>84.178378378378383</v>
      </c>
      <c r="KZ4" s="42">
        <v>3097500</v>
      </c>
      <c r="LA4" s="42">
        <f>KZ4/INDEX(Exchange_rate22,MATCH('Food Items CMB_Regions '!$A4,Exch_regions,0),MATCH(KZ$1,Exch_month24,0))</f>
        <v>84.631147540983605</v>
      </c>
      <c r="LB4" s="42">
        <v>3100500</v>
      </c>
      <c r="LC4" s="42">
        <f>LB4/INDEX(Exchange_rate23,MATCH('Food Items CMB_Regions '!$A4,Exch_regions,0),MATCH(LB$1,Exch_month25,0))</f>
        <v>86.125</v>
      </c>
      <c r="LD4" s="42">
        <v>3108000</v>
      </c>
      <c r="LE4" s="42">
        <f>LD4/INDEX(Exchange_rate24,MATCH('Food Items CMB_Regions '!$A4,Exch_regions,0),MATCH(LD$1,Exch_month26,0))</f>
        <v>85.150684931506845</v>
      </c>
      <c r="LF4" s="24">
        <f t="shared" ref="LF4:LG20" si="0">AVERAGE(GN4,HL4,IJ4,JH4,KF4)</f>
        <v>3004050</v>
      </c>
      <c r="LG4" s="24">
        <f t="shared" si="0"/>
        <v>87.592107497373576</v>
      </c>
    </row>
    <row r="5" spans="1:319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42">
        <v>3651150</v>
      </c>
      <c r="KU5" s="42">
        <f>KT5/INDEX(Exchange_rate18,MATCH('Food Items CMB_Regions '!$A5,Exch_regions,0),MATCH('Food Items CMB_Regions '!KT$1,Exch_month20,0))</f>
        <v>86.932142857142864</v>
      </c>
      <c r="KV5" s="42">
        <v>3623250</v>
      </c>
      <c r="KW5" s="42">
        <f>KV5/INDEX(Exchange_rate19,MATCH('Food Items CMB_Regions '!$A5,Exch_regions,0),MATCH('Food Items CMB_Regions '!KV$1,Exch_month21,0))</f>
        <v>86.267857142857139</v>
      </c>
      <c r="KX5" s="2">
        <v>3660000</v>
      </c>
      <c r="KY5" s="42">
        <f>KX5/INDEX(Exchange_rate20,MATCH('Food Items CMB_Regions '!$A5,Exch_regions,0),MATCH(KX$1,Exch_month22,0))</f>
        <v>87.142857142857139</v>
      </c>
      <c r="KZ5" s="42">
        <v>3845220</v>
      </c>
      <c r="LA5" s="42">
        <f>KZ5/INDEX(Exchange_rate22,MATCH('Food Items CMB_Regions '!$A5,Exch_regions,0),MATCH(KZ$1,Exch_month24,0))</f>
        <v>91.55285714285715</v>
      </c>
      <c r="LB5" s="42">
        <v>3863100</v>
      </c>
      <c r="LC5" s="42">
        <f>LB5/INDEX(Exchange_rate23,MATCH('Food Items CMB_Regions '!$A5,Exch_regions,0),MATCH(LB$1,Exch_month25,0))</f>
        <v>91.978571428571428</v>
      </c>
      <c r="LD5" s="42">
        <v>3869475</v>
      </c>
      <c r="LE5" s="42">
        <f>LD5/INDEX(Exchange_rate24,MATCH('Food Items CMB_Regions '!$A5,Exch_regions,0),MATCH(LD$1,Exch_month26,0))</f>
        <v>92.130357142857136</v>
      </c>
      <c r="LF5" s="24">
        <f t="shared" si="0"/>
        <v>3927787.5</v>
      </c>
      <c r="LG5" s="24">
        <f t="shared" si="0"/>
        <v>94.669505494505501</v>
      </c>
    </row>
    <row r="6" spans="1:319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42">
        <v>3621600</v>
      </c>
      <c r="KU6" s="42">
        <f>KT6/INDEX(Exchange_rate18,MATCH('Food Items CMB_Regions '!$A6,Exch_regions,0),MATCH('Food Items CMB_Regions '!KT$1,Exch_month20,0))</f>
        <v>86.228571428571428</v>
      </c>
      <c r="KV6" s="42">
        <v>3578250</v>
      </c>
      <c r="KW6" s="42">
        <f>KV6/INDEX(Exchange_rate19,MATCH('Food Items CMB_Regions '!$A6,Exch_regions,0),MATCH('Food Items CMB_Regions '!KV$1,Exch_month21,0))</f>
        <v>85.196428571428569</v>
      </c>
      <c r="KX6" s="2">
        <v>3669300</v>
      </c>
      <c r="KY6" s="42">
        <f>KX6/INDEX(Exchange_rate20,MATCH('Food Items CMB_Regions '!$A6,Exch_regions,0),MATCH(KX$1,Exch_month22,0))</f>
        <v>87.364285714285714</v>
      </c>
      <c r="KZ6" s="42">
        <v>3777600</v>
      </c>
      <c r="LA6" s="42">
        <f>KZ6/INDEX(Exchange_rate22,MATCH('Food Items CMB_Regions '!$A6,Exch_regions,0),MATCH(KZ$1,Exch_month24,0))</f>
        <v>89.942857142857136</v>
      </c>
      <c r="LB6" s="42">
        <v>3873000</v>
      </c>
      <c r="LC6" s="42">
        <f>LB6/INDEX(Exchange_rate23,MATCH('Food Items CMB_Regions '!$A6,Exch_regions,0),MATCH(LB$1,Exch_month25,0))</f>
        <v>92.214285714285708</v>
      </c>
      <c r="LD6" s="42">
        <v>3848400</v>
      </c>
      <c r="LE6" s="42">
        <f>LD6/INDEX(Exchange_rate24,MATCH('Food Items CMB_Regions '!$A6,Exch_regions,0),MATCH(LD$1,Exch_month26,0))</f>
        <v>91.628571428571433</v>
      </c>
      <c r="LF6" s="24">
        <f t="shared" si="0"/>
        <v>3410658</v>
      </c>
      <c r="LG6" s="24">
        <f t="shared" si="0"/>
        <v>80.703310344827599</v>
      </c>
    </row>
    <row r="7" spans="1:319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42">
        <v>4547400</v>
      </c>
      <c r="KU7" s="42">
        <f>KT7/INDEX(Exchange_rate18,MATCH('Food Items CMB_Regions '!$A7,Exch_regions,0),MATCH('Food Items CMB_Regions '!KT$1,Exch_month20,0))</f>
        <v>113.685</v>
      </c>
      <c r="KV7" s="42">
        <v>4657500</v>
      </c>
      <c r="KW7" s="42">
        <f>KV7/INDEX(Exchange_rate19,MATCH('Food Items CMB_Regions '!$A7,Exch_regions,0),MATCH('Food Items CMB_Regions '!KV$1,Exch_month21,0))</f>
        <v>116.4375</v>
      </c>
      <c r="KX7" s="2">
        <v>4511250</v>
      </c>
      <c r="KY7" s="42">
        <f>KX7/INDEX(Exchange_rate20,MATCH('Food Items CMB_Regions '!$A7,Exch_regions,0),MATCH(KX$1,Exch_month22,0))</f>
        <v>112.78125</v>
      </c>
      <c r="KZ7" s="42">
        <v>4744800</v>
      </c>
      <c r="LA7" s="42">
        <f>KZ7/INDEX(Exchange_rate22,MATCH('Food Items CMB_Regions '!$A7,Exch_regions,0),MATCH(KZ$1,Exch_month24,0))</f>
        <v>117.44554455445545</v>
      </c>
      <c r="LB7" s="42">
        <v>4717500</v>
      </c>
      <c r="LC7" s="42">
        <f>LB7/INDEX(Exchange_rate23,MATCH('Food Items CMB_Regions '!$A7,Exch_regions,0),MATCH(LB$1,Exch_month25,0))</f>
        <v>117.9375</v>
      </c>
      <c r="LD7" s="42">
        <v>4725000</v>
      </c>
      <c r="LE7" s="42">
        <f>LD7/INDEX(Exchange_rate24,MATCH('Food Items CMB_Regions '!$A7,Exch_regions,0),MATCH(LD$1,Exch_month26,0))</f>
        <v>118.125</v>
      </c>
      <c r="LF7" s="24">
        <f t="shared" si="0"/>
        <v>3601581</v>
      </c>
      <c r="LG7" s="24">
        <f t="shared" si="0"/>
        <v>88.624941666666672</v>
      </c>
    </row>
    <row r="8" spans="1:319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42">
        <v>3921000</v>
      </c>
      <c r="KU8" s="42">
        <f>KT8/INDEX(Exchange_rate18,MATCH('Food Items CMB_Regions '!$A8,Exch_regions,0),MATCH('Food Items CMB_Regions '!KT$1,Exch_month20,0))</f>
        <v>93.357142857142861</v>
      </c>
      <c r="KV8" s="42">
        <v>3918000</v>
      </c>
      <c r="KW8" s="42">
        <f>KV8/INDEX(Exchange_rate19,MATCH('Food Items CMB_Regions '!$A8,Exch_regions,0),MATCH('Food Items CMB_Regions '!KV$1,Exch_month21,0))</f>
        <v>93.285714285714292</v>
      </c>
      <c r="KX8" s="2">
        <v>3927000</v>
      </c>
      <c r="KY8" s="42">
        <f>KX8/INDEX(Exchange_rate20,MATCH('Food Items CMB_Regions '!$A8,Exch_regions,0),MATCH(KX$1,Exch_month22,0))</f>
        <v>93.5</v>
      </c>
      <c r="KZ8" s="42">
        <v>3925800</v>
      </c>
      <c r="LA8" s="42">
        <f>KZ8/INDEX(Exchange_rate22,MATCH('Food Items CMB_Regions '!$A8,Exch_regions,0),MATCH(KZ$1,Exch_month24,0))</f>
        <v>93.471428571428575</v>
      </c>
      <c r="LB8" s="42">
        <v>4024500</v>
      </c>
      <c r="LC8" s="42">
        <f>LB8/INDEX(Exchange_rate23,MATCH('Food Items CMB_Regions '!$A8,Exch_regions,0),MATCH(LB$1,Exch_month25,0))</f>
        <v>95.821428571428569</v>
      </c>
      <c r="LD8" s="42">
        <v>3934500</v>
      </c>
      <c r="LE8" s="42">
        <f>LD8/INDEX(Exchange_rate24,MATCH('Food Items CMB_Regions '!$A8,Exch_regions,0),MATCH(LD$1,Exch_month26,0))</f>
        <v>93.678571428571431</v>
      </c>
      <c r="LF8" s="24">
        <f t="shared" si="0"/>
        <v>3996841.6043772078</v>
      </c>
      <c r="LG8" s="24">
        <f t="shared" si="0"/>
        <v>96.79413534752544</v>
      </c>
    </row>
    <row r="9" spans="1:319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42">
        <v>1124400</v>
      </c>
      <c r="KU9" s="42">
        <f>KT9/INDEX(Exchange_rate18,MATCH('Food Items CMB_Regions '!$A9,Exch_regions,0),MATCH('Food Items CMB_Regions '!KT$1,Exch_month20,0))</f>
        <v>106.0754716981132</v>
      </c>
      <c r="KV9" s="42">
        <v>1059000</v>
      </c>
      <c r="KW9" s="42">
        <f>KV9/INDEX(Exchange_rate19,MATCH('Food Items CMB_Regions '!$A9,Exch_regions,0),MATCH('Food Items CMB_Regions '!KV$1,Exch_month21,0))</f>
        <v>98.971962616822424</v>
      </c>
      <c r="KX9" s="2">
        <v>946500</v>
      </c>
      <c r="KY9" s="42">
        <f>KX9/INDEX(Exchange_rate20,MATCH('Food Items CMB_Regions '!$A9,Exch_regions,0),MATCH(KX$1,Exch_month22,0))</f>
        <v>87.4364896073903</v>
      </c>
      <c r="KZ9" s="42">
        <v>949200</v>
      </c>
      <c r="LA9" s="42">
        <f>KZ9/INDEX(Exchange_rate22,MATCH('Food Items CMB_Regions '!$A9,Exch_regions,0),MATCH(KZ$1,Exch_month24,0))</f>
        <v>87.888888888888886</v>
      </c>
      <c r="LB9" s="42">
        <v>958500</v>
      </c>
      <c r="LC9" s="42">
        <f>LB9/INDEX(Exchange_rate23,MATCH('Food Items CMB_Regions '!$A9,Exch_regions,0),MATCH(LB$1,Exch_month25,0))</f>
        <v>89.162790697674424</v>
      </c>
      <c r="LD9" s="42">
        <v>957000</v>
      </c>
      <c r="LE9" s="42">
        <f>LD9/INDEX(Exchange_rate24,MATCH('Food Items CMB_Regions '!$A9,Exch_regions,0),MATCH(LD$1,Exch_month26,0))</f>
        <v>88.611111111111114</v>
      </c>
      <c r="LF9" s="24">
        <f t="shared" si="0"/>
        <v>801806.4</v>
      </c>
      <c r="LG9" s="24">
        <f t="shared" si="0"/>
        <v>89.649376809753562</v>
      </c>
    </row>
    <row r="10" spans="1:319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42">
        <v>1050000</v>
      </c>
      <c r="KU10" s="42">
        <f>KT10/INDEX(Exchange_rate18,MATCH('Food Items CMB_Regions '!$A10,Exch_regions,0),MATCH('Food Items CMB_Regions '!KT$1,Exch_month20,0))</f>
        <v>105</v>
      </c>
      <c r="KV10" s="42">
        <v>1050000</v>
      </c>
      <c r="KW10" s="42">
        <f>KV10/INDEX(Exchange_rate19,MATCH('Food Items CMB_Regions '!$A10,Exch_regions,0),MATCH('Food Items CMB_Regions '!KV$1,Exch_month21,0))</f>
        <v>102.4390243902439</v>
      </c>
      <c r="KX10" s="2">
        <v>972000</v>
      </c>
      <c r="KY10" s="42">
        <f>KX10/INDEX(Exchange_rate20,MATCH('Food Items CMB_Regions '!$A10,Exch_regions,0),MATCH(KX$1,Exch_month22,0))</f>
        <v>97.2</v>
      </c>
      <c r="KZ10" s="42">
        <v>972000</v>
      </c>
      <c r="LA10" s="42">
        <f>KZ10/INDEX(Exchange_rate22,MATCH('Food Items CMB_Regions '!$A10,Exch_regions,0),MATCH(KZ$1,Exch_month24,0))</f>
        <v>97.2</v>
      </c>
      <c r="LB10" s="42">
        <v>972000</v>
      </c>
      <c r="LC10" s="42">
        <f>LB10/INDEX(Exchange_rate23,MATCH('Food Items CMB_Regions '!$A10,Exch_regions,0),MATCH(LB$1,Exch_month25,0))</f>
        <v>90.841121495327101</v>
      </c>
      <c r="LD10" s="42">
        <v>960000</v>
      </c>
      <c r="LE10" s="42">
        <f>LD10/INDEX(Exchange_rate24,MATCH('Food Items CMB_Regions '!$A10,Exch_regions,0),MATCH(LD$1,Exch_month26,0))</f>
        <v>96</v>
      </c>
      <c r="LF10" s="24">
        <f t="shared" si="0"/>
        <v>894378.6</v>
      </c>
      <c r="LG10" s="24">
        <f t="shared" si="0"/>
        <v>100.61342092270192</v>
      </c>
    </row>
    <row r="11" spans="1:319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42">
        <v>921683.3334</v>
      </c>
      <c r="KU11" s="42">
        <f>KT11/INDEX(Exchange_rate18,MATCH('Food Items CMB_Regions '!$A11,Exch_regions,0),MATCH('Food Items CMB_Regions '!KT$1,Exch_month20,0))</f>
        <v>92.168333340000004</v>
      </c>
      <c r="KV11" s="42">
        <v>936375</v>
      </c>
      <c r="KW11" s="42">
        <f>KV11/INDEX(Exchange_rate19,MATCH('Food Items CMB_Regions '!$A11,Exch_regions,0),MATCH('Food Items CMB_Regions '!KV$1,Exch_month21,0))</f>
        <v>93.637500000000003</v>
      </c>
      <c r="KX11" s="2">
        <v>929812.5</v>
      </c>
      <c r="KY11" s="42">
        <f>KX11/INDEX(Exchange_rate20,MATCH('Food Items CMB_Regions '!$A11,Exch_regions,0),MATCH(KX$1,Exch_month22,0))</f>
        <v>92.981250000000003</v>
      </c>
      <c r="KZ11" s="42">
        <v>867000</v>
      </c>
      <c r="LA11" s="42">
        <f>KZ11/INDEX(Exchange_rate22,MATCH('Food Items CMB_Regions '!$A11,Exch_regions,0),MATCH(KZ$1,Exch_month24,0))</f>
        <v>83.768115942028984</v>
      </c>
      <c r="LB11" s="42">
        <v>868312.5</v>
      </c>
      <c r="LC11" s="42">
        <f>LB11/INDEX(Exchange_rate23,MATCH('Food Items CMB_Regions '!$A11,Exch_regions,0),MATCH(LB$1,Exch_month25,0))</f>
        <v>83.741199729964322</v>
      </c>
      <c r="LD11" s="42">
        <v>935499.99989999994</v>
      </c>
      <c r="LE11" s="42">
        <f>LD11/INDEX(Exchange_rate24,MATCH('Food Items CMB_Regions '!$A11,Exch_regions,0),MATCH(LD$1,Exch_month26,0))</f>
        <v>87.124563436554126</v>
      </c>
      <c r="LF11" s="24">
        <f t="shared" si="0"/>
        <v>842971.2</v>
      </c>
      <c r="LG11" s="24">
        <f t="shared" si="0"/>
        <v>95.378698522559432</v>
      </c>
    </row>
    <row r="12" spans="1:319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42">
        <v>1729400</v>
      </c>
      <c r="KU12" s="42">
        <f>KT12/INDEX(Exchange_rate18,MATCH('Food Items CMB_Regions '!$A12,Exch_regions,0),MATCH('Food Items CMB_Regions '!KT$1,Exch_month20,0))</f>
        <v>59.29371428571428</v>
      </c>
      <c r="KV12" s="42">
        <v>1706255</v>
      </c>
      <c r="KW12" s="42">
        <f>KV12/INDEX(Exchange_rate19,MATCH('Food Items CMB_Regions '!$A12,Exch_regions,0),MATCH('Food Items CMB_Regions '!KV$1,Exch_month21,0))</f>
        <v>56.250164835164838</v>
      </c>
      <c r="KX12" s="2">
        <v>2016750</v>
      </c>
      <c r="KY12" s="42">
        <f>KX12/INDEX(Exchange_rate20,MATCH('Food Items CMB_Regions '!$A12,Exch_regions,0),MATCH(KX$1,Exch_month22,0))</f>
        <v>67.41150516428786</v>
      </c>
      <c r="KZ12" s="42">
        <v>2237800</v>
      </c>
      <c r="LA12" s="42">
        <f>KZ12/INDEX(Exchange_rate22,MATCH('Food Items CMB_Regions '!$A12,Exch_regions,0),MATCH(KZ$1,Exch_month24,0))</f>
        <v>73.210468920392586</v>
      </c>
      <c r="LB12" s="42">
        <v>2196250</v>
      </c>
      <c r="LC12" s="42">
        <f>LB12/INDEX(Exchange_rate23,MATCH('Food Items CMB_Regions '!$A12,Exch_regions,0),MATCH(LB$1,Exch_month25,0))</f>
        <v>71.850361500965093</v>
      </c>
      <c r="LD12" s="42">
        <v>2256775</v>
      </c>
      <c r="LE12" s="42">
        <f>LD12/INDEX(Exchange_rate24,MATCH('Food Items CMB_Regions '!$A12,Exch_regions,0),MATCH(LD$1,Exch_month26,0))</f>
        <v>71.45461741424802</v>
      </c>
      <c r="LF12" s="24">
        <f t="shared" si="0"/>
        <v>2354652</v>
      </c>
      <c r="LG12" s="24">
        <f t="shared" si="0"/>
        <v>80.270912346088693</v>
      </c>
    </row>
    <row r="13" spans="1:319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42">
        <v>1384004</v>
      </c>
      <c r="KU13" s="42">
        <f>KT13/INDEX(Exchange_rate18,MATCH('Food Items CMB_Regions '!$A13,Exch_regions,0),MATCH('Food Items CMB_Regions '!KT$1,Exch_month20,0))</f>
        <v>46.651820224719103</v>
      </c>
      <c r="KV13" s="42">
        <v>1468005</v>
      </c>
      <c r="KW13" s="42">
        <f>KV13/INDEX(Exchange_rate19,MATCH('Food Items CMB_Regions '!$A13,Exch_regions,0),MATCH('Food Items CMB_Regions '!KV$1,Exch_month21,0))</f>
        <v>43.712307692307689</v>
      </c>
      <c r="KX13" s="2">
        <v>1911252.5</v>
      </c>
      <c r="KY13" s="42">
        <f>KX13/INDEX(Exchange_rate20,MATCH('Food Items CMB_Regions '!$A13,Exch_regions,0),MATCH(KX$1,Exch_month22,0))</f>
        <v>63.708416666666665</v>
      </c>
      <c r="KZ13" s="42">
        <v>2128200</v>
      </c>
      <c r="LA13" s="42">
        <f>KZ13/INDEX(Exchange_rate22,MATCH('Food Items CMB_Regions '!$A13,Exch_regions,0),MATCH(KZ$1,Exch_month24,0))</f>
        <v>67.921999170203932</v>
      </c>
      <c r="LB13" s="42">
        <v>2124750</v>
      </c>
      <c r="LC13" s="42">
        <f>LB13/INDEX(Exchange_rate23,MATCH('Food Items CMB_Regions '!$A13,Exch_regions,0),MATCH(LB$1,Exch_month25,0))</f>
        <v>68.540322580645167</v>
      </c>
      <c r="LD13" s="42">
        <v>2189000</v>
      </c>
      <c r="LE13" s="42">
        <f>LD13/INDEX(Exchange_rate24,MATCH('Food Items CMB_Regions '!$A13,Exch_regions,0),MATCH(LD$1,Exch_month26,0))</f>
        <v>68.051813471502584</v>
      </c>
      <c r="LF13" s="24">
        <f t="shared" si="0"/>
        <v>1583026</v>
      </c>
      <c r="LG13" s="24">
        <f t="shared" si="0"/>
        <v>59.259879033691753</v>
      </c>
    </row>
    <row r="14" spans="1:319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42">
        <v>2623950</v>
      </c>
      <c r="KU14" s="42">
        <f>KT14/INDEX(Exchange_rate18,MATCH('Food Items CMB_Regions '!$A14,Exch_regions,0),MATCH('Food Items CMB_Regions '!KT$1,Exch_month20,0))</f>
        <v>88.49747048903879</v>
      </c>
      <c r="KV14" s="42">
        <v>2655562.5</v>
      </c>
      <c r="KW14" s="42">
        <f>KV14/INDEX(Exchange_rate19,MATCH('Food Items CMB_Regions '!$A14,Exch_regions,0),MATCH('Food Items CMB_Regions '!KV$1,Exch_month21,0))</f>
        <v>90.210191082802552</v>
      </c>
      <c r="KX14" s="2">
        <v>2753437.5</v>
      </c>
      <c r="KY14" s="42">
        <f>KX14/INDEX(Exchange_rate20,MATCH('Food Items CMB_Regions '!$A14,Exch_regions,0),MATCH(KX$1,Exch_month22,0))</f>
        <v>91.590436590436596</v>
      </c>
      <c r="KZ14" s="42">
        <v>2958300</v>
      </c>
      <c r="LA14" s="42">
        <f>KZ14/INDEX(Exchange_rate22,MATCH('Food Items CMB_Regions '!$A14,Exch_regions,0),MATCH(KZ$1,Exch_month24,0))</f>
        <v>97.795041322314049</v>
      </c>
      <c r="LB14" s="42">
        <v>2964562.5</v>
      </c>
      <c r="LC14" s="42">
        <f>LB14/INDEX(Exchange_rate23,MATCH('Food Items CMB_Regions '!$A14,Exch_regions,0),MATCH(LB$1,Exch_month25,0))</f>
        <v>95.246987951807228</v>
      </c>
      <c r="LD14" s="42">
        <v>2971875</v>
      </c>
      <c r="LE14" s="42">
        <f>LD14/INDEX(Exchange_rate24,MATCH('Food Items CMB_Regions '!$A14,Exch_regions,0),MATCH(LD$1,Exch_month26,0))</f>
        <v>95.674044265593565</v>
      </c>
      <c r="LF14" s="24">
        <f t="shared" si="0"/>
        <v>2630253.15</v>
      </c>
      <c r="LG14" s="24">
        <f t="shared" si="0"/>
        <v>93.919739146276015</v>
      </c>
    </row>
    <row r="15" spans="1:319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42">
        <v>1752000</v>
      </c>
      <c r="KU15" s="42">
        <f>KT15/INDEX(Exchange_rate18,MATCH('Food Items CMB_Regions '!$A15,Exch_regions,0),MATCH('Food Items CMB_Regions '!KT$1,Exch_month20,0))</f>
        <v>65.617977528089881</v>
      </c>
      <c r="KV15" s="42">
        <v>1752000</v>
      </c>
      <c r="KW15" s="42">
        <f>KV15/INDEX(Exchange_rate19,MATCH('Food Items CMB_Regions '!$A15,Exch_regions,0),MATCH('Food Items CMB_Regions '!KV$1,Exch_month21,0))</f>
        <v>65.617977528089881</v>
      </c>
      <c r="KX15" s="2">
        <v>1852500</v>
      </c>
      <c r="KY15" s="42">
        <f>KX15/INDEX(Exchange_rate20,MATCH('Food Items CMB_Regions '!$A15,Exch_regions,0),MATCH(KX$1,Exch_month22,0))</f>
        <v>69.382022471910119</v>
      </c>
      <c r="KZ15" s="42">
        <v>1822500</v>
      </c>
      <c r="LA15" s="42">
        <f>KZ15/INDEX(Exchange_rate22,MATCH('Food Items CMB_Regions '!$A15,Exch_regions,0),MATCH(KZ$1,Exch_month24,0))</f>
        <v>68.258426966292134</v>
      </c>
      <c r="LB15" s="42">
        <v>1813500</v>
      </c>
      <c r="LC15" s="42">
        <f>LB15/INDEX(Exchange_rate23,MATCH('Food Items CMB_Regions '!$A15,Exch_regions,0),MATCH(LB$1,Exch_month25,0))</f>
        <v>67.921348314606746</v>
      </c>
      <c r="LD15" s="42">
        <v>1807500</v>
      </c>
      <c r="LE15" s="42">
        <f>LD15/INDEX(Exchange_rate24,MATCH('Food Items CMB_Regions '!$A15,Exch_regions,0),MATCH(LD$1,Exch_month26,0))</f>
        <v>67.696629213483149</v>
      </c>
      <c r="LF15" s="24">
        <f t="shared" si="0"/>
        <v>1746300</v>
      </c>
      <c r="LG15" s="24">
        <f t="shared" si="0"/>
        <v>66.784548482694817</v>
      </c>
    </row>
    <row r="16" spans="1:319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42">
        <v>2472000</v>
      </c>
      <c r="KU16" s="42">
        <f>KT16/INDEX(Exchange_rate18,MATCH('Food Items CMB_Regions '!$A16,Exch_regions,0),MATCH('Food Items CMB_Regions '!KT$1,Exch_month20,0))</f>
        <v>83.79661016949153</v>
      </c>
      <c r="KV16" s="42">
        <v>2561000</v>
      </c>
      <c r="KW16" s="42">
        <f>KV16/INDEX(Exchange_rate19,MATCH('Food Items CMB_Regions '!$A16,Exch_regions,0),MATCH('Food Items CMB_Regions '!KV$1,Exch_month21,0))</f>
        <v>85.723849372384933</v>
      </c>
      <c r="KX16" s="2">
        <v>2723250</v>
      </c>
      <c r="KY16" s="42">
        <f>KX16/INDEX(Exchange_rate20,MATCH('Food Items CMB_Regions '!$A16,Exch_regions,0),MATCH(KX$1,Exch_month22,0))</f>
        <v>90.398340248962654</v>
      </c>
      <c r="KZ16" s="42">
        <v>2714400</v>
      </c>
      <c r="LA16" s="42">
        <f>KZ16/INDEX(Exchange_rate22,MATCH('Food Items CMB_Regions '!$A16,Exch_regions,0),MATCH(KZ$1,Exch_month24,0))</f>
        <v>84.167441860465118</v>
      </c>
      <c r="LB16" s="42">
        <v>2693250</v>
      </c>
      <c r="LC16" s="42">
        <f>LB16/INDEX(Exchange_rate23,MATCH('Food Items CMB_Regions '!$A16,Exch_regions,0),MATCH(LB$1,Exch_month25,0))</f>
        <v>82.236641221374043</v>
      </c>
      <c r="LD16" s="42">
        <v>2728000</v>
      </c>
      <c r="LE16" s="42">
        <f>LD16/INDEX(Exchange_rate24,MATCH('Food Items CMB_Regions '!$A16,Exch_regions,0),MATCH(LD$1,Exch_month26,0))</f>
        <v>77.20754716981132</v>
      </c>
      <c r="LF16" s="24">
        <f t="shared" si="0"/>
        <v>2371030.6800000002</v>
      </c>
      <c r="LG16" s="24">
        <f t="shared" si="0"/>
        <v>86.123369493662807</v>
      </c>
    </row>
    <row r="17" spans="1:319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42">
        <v>1497499.5</v>
      </c>
      <c r="KU17" s="42">
        <f>KT17/INDEX(Exchange_rate18,MATCH('Food Items CMB_Regions '!$A17,Exch_regions,0),MATCH('Food Items CMB_Regions '!KT$1,Exch_month20,0))</f>
        <v>54.586859052247874</v>
      </c>
      <c r="KV17" s="42">
        <v>1574962.5</v>
      </c>
      <c r="KW17" s="42">
        <f>KV17/INDEX(Exchange_rate19,MATCH('Food Items CMB_Regions '!$A17,Exch_regions,0),MATCH('Food Items CMB_Regions '!KV$1,Exch_month21,0))</f>
        <v>55.152987524622453</v>
      </c>
      <c r="KX17" s="2">
        <v>1664437.5</v>
      </c>
      <c r="KY17" s="42">
        <f>KX17/INDEX(Exchange_rate20,MATCH('Food Items CMB_Regions '!$A17,Exch_regions,0),MATCH(KX$1,Exch_month22,0))</f>
        <v>55.94747899159664</v>
      </c>
      <c r="KZ17" s="42">
        <v>2003700</v>
      </c>
      <c r="LA17" s="42">
        <f>KZ17/INDEX(Exchange_rate22,MATCH('Food Items CMB_Regions '!$A17,Exch_regions,0),MATCH(KZ$1,Exch_month24,0))</f>
        <v>65.695081967213113</v>
      </c>
      <c r="LB17" s="42">
        <v>2116633.9282499999</v>
      </c>
      <c r="LC17" s="42">
        <f>LB17/INDEX(Exchange_rate23,MATCH('Food Items CMB_Regions '!$A17,Exch_regions,0),MATCH(LB$1,Exch_month25,0))</f>
        <v>69.39783371311475</v>
      </c>
      <c r="LD17" s="42">
        <v>2175000</v>
      </c>
      <c r="LE17" s="42">
        <f>LD17/INDEX(Exchange_rate24,MATCH('Food Items CMB_Regions '!$A17,Exch_regions,0),MATCH(LD$1,Exch_month26,0))</f>
        <v>70.731707317073173</v>
      </c>
      <c r="LF17" s="24">
        <f t="shared" si="0"/>
        <v>1512768.15</v>
      </c>
      <c r="LG17" s="24">
        <f t="shared" si="0"/>
        <v>55.812900367603881</v>
      </c>
    </row>
    <row r="18" spans="1:319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42">
        <v>1550500</v>
      </c>
      <c r="KU18" s="42">
        <f>KT18/INDEX(Exchange_rate18,MATCH('Food Items CMB_Regions '!$A18,Exch_regions,0),MATCH('Food Items CMB_Regions '!KT$1,Exch_month20,0))</f>
        <v>52.205387205387204</v>
      </c>
      <c r="KV18" s="42">
        <v>1631600</v>
      </c>
      <c r="KW18" s="42">
        <f>KV18/INDEX(Exchange_rate19,MATCH('Food Items CMB_Regions '!$A18,Exch_regions,0),MATCH('Food Items CMB_Regions '!KV$1,Exch_month21,0))</f>
        <v>52.916756756756762</v>
      </c>
      <c r="KX18" s="2">
        <v>1821200</v>
      </c>
      <c r="KY18" s="42">
        <f>KX18/INDEX(Exchange_rate20,MATCH('Food Items CMB_Regions '!$A18,Exch_regions,0),MATCH(KX$1,Exch_month22,0))</f>
        <v>58.123404255319151</v>
      </c>
      <c r="KZ18" s="42">
        <v>1916700</v>
      </c>
      <c r="LA18" s="42">
        <f>KZ18/INDEX(Exchange_rate22,MATCH('Food Items CMB_Regions '!$A18,Exch_regions,0),MATCH(KZ$1,Exch_month24,0))</f>
        <v>59.648340248962661</v>
      </c>
      <c r="LB18" s="42">
        <v>2268750</v>
      </c>
      <c r="LC18" s="42">
        <f>LB18/INDEX(Exchange_rate23,MATCH('Food Items CMB_Regions '!$A18,Exch_regions,0),MATCH(LB$1,Exch_month25,0))</f>
        <v>68.0625</v>
      </c>
      <c r="LD18" s="42">
        <v>2406900</v>
      </c>
      <c r="LE18" s="42">
        <f>LD18/INDEX(Exchange_rate24,MATCH('Food Items CMB_Regions '!$A18,Exch_regions,0),MATCH(LD$1,Exch_month26,0))</f>
        <v>72.206999999999994</v>
      </c>
      <c r="LF18" s="24">
        <f t="shared" si="0"/>
        <v>1627158.4</v>
      </c>
      <c r="LG18" s="24">
        <f t="shared" si="0"/>
        <v>59.304084031206138</v>
      </c>
    </row>
    <row r="19" spans="1:319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42">
        <v>1978500</v>
      </c>
      <c r="KU19" s="42">
        <f>KT19/INDEX(Exchange_rate18,MATCH('Food Items CMB_Regions '!$A19,Exch_regions,0),MATCH('Food Items CMB_Regions '!KT$1,Exch_month20,0))</f>
        <v>65.95</v>
      </c>
      <c r="KV19" s="42">
        <v>1953375</v>
      </c>
      <c r="KW19" s="42">
        <f>KV19/INDEX(Exchange_rate19,MATCH('Food Items CMB_Regions '!$A19,Exch_regions,0),MATCH('Food Items CMB_Regions '!KV$1,Exch_month21,0))</f>
        <v>65.112499999999997</v>
      </c>
      <c r="KX19" s="2">
        <v>2103375</v>
      </c>
      <c r="KY19" s="42">
        <f>KX19/INDEX(Exchange_rate20,MATCH('Food Items CMB_Regions '!$A19,Exch_regions,0),MATCH(KX$1,Exch_month22,0))</f>
        <v>70.112499999999997</v>
      </c>
      <c r="KZ19" s="42">
        <v>2179500</v>
      </c>
      <c r="LA19" s="42">
        <f>KZ19/INDEX(Exchange_rate22,MATCH('Food Items CMB_Regions '!$A19,Exch_regions,0),MATCH(KZ$1,Exch_month24,0))</f>
        <v>72.650000000000006</v>
      </c>
      <c r="LB19" s="42">
        <v>2173875</v>
      </c>
      <c r="LC19" s="42">
        <f>LB19/INDEX(Exchange_rate23,MATCH('Food Items CMB_Regions '!$A19,Exch_regions,0),MATCH(LB$1,Exch_month25,0))</f>
        <v>72.462500000000006</v>
      </c>
      <c r="LD19" s="42">
        <v>2180250</v>
      </c>
      <c r="LE19" s="42">
        <f>LD19/INDEX(Exchange_rate24,MATCH('Food Items CMB_Regions '!$A19,Exch_regions,0),MATCH(LD$1,Exch_month26,0))</f>
        <v>72.674999999999997</v>
      </c>
      <c r="LF19" s="24">
        <f t="shared" si="0"/>
        <v>2078025</v>
      </c>
      <c r="LG19" s="24">
        <f t="shared" si="0"/>
        <v>75.968311462618814</v>
      </c>
    </row>
    <row r="20" spans="1:319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42">
        <v>1797200</v>
      </c>
      <c r="KU20" s="42">
        <f>KT20/INDEX(Exchange_rate18,MATCH('Food Items CMB_Regions '!$A20,Exch_regions,0),MATCH('Food Items CMB_Regions '!KT$1,Exch_month20,0))</f>
        <v>65.751219512195121</v>
      </c>
      <c r="KV20" s="42">
        <v>1848000</v>
      </c>
      <c r="KW20" s="42">
        <f>KV20/INDEX(Exchange_rate19,MATCH('Food Items CMB_Regions '!$A20,Exch_regions,0),MATCH('Food Items CMB_Regions '!KV$1,Exch_month21,0))</f>
        <v>67.816513761467888</v>
      </c>
      <c r="KX20" s="2">
        <v>1899500</v>
      </c>
      <c r="KY20" s="42">
        <f>KX20/INDEX(Exchange_rate20,MATCH('Food Items CMB_Regions '!$A20,Exch_regions,0),MATCH(KX$1,Exch_month22,0))</f>
        <v>68.553383458646621</v>
      </c>
      <c r="KZ20" s="42">
        <v>1972300</v>
      </c>
      <c r="LA20" s="42">
        <f>KZ20/INDEX(Exchange_rate22,MATCH('Food Items CMB_Regions '!$A20,Exch_regions,0),MATCH(KZ$1,Exch_month24,0))</f>
        <v>71.180751879699258</v>
      </c>
      <c r="LB20" s="42">
        <v>2027500</v>
      </c>
      <c r="LC20" s="42">
        <f>LB20/INDEX(Exchange_rate23,MATCH('Food Items CMB_Regions '!$A20,Exch_regions,0),MATCH(LB$1,Exch_month25,0))</f>
        <v>71.833480956598763</v>
      </c>
      <c r="LD20" s="42">
        <v>2064000</v>
      </c>
      <c r="LE20" s="42">
        <f>LD20/INDEX(Exchange_rate24,MATCH('Food Items CMB_Regions '!$A20,Exch_regions,0),MATCH(LD$1,Exch_month26,0))</f>
        <v>72.782838671760217</v>
      </c>
      <c r="LF20" s="24">
        <f t="shared" si="0"/>
        <v>1727626.2</v>
      </c>
      <c r="LG20" s="24">
        <f t="shared" si="0"/>
        <v>65.986665873011233</v>
      </c>
    </row>
  </sheetData>
  <sortState xmlns:xlrd2="http://schemas.microsoft.com/office/spreadsheetml/2017/richdata2" ref="EF26:EH43">
    <sortCondition ref="EF25"/>
  </sortState>
  <mergeCells count="160">
    <mergeCell ref="LB1:LC1"/>
    <mergeCell ref="KX1:KY1"/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AB1:AC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N1:CO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HN1:HO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V1:HW1"/>
    <mergeCell ref="HT1:HU1"/>
    <mergeCell ref="HR1:HS1"/>
    <mergeCell ref="HP1:HQ1"/>
    <mergeCell ref="IB1:IC1"/>
    <mergeCell ref="IV1:IW1"/>
    <mergeCell ref="IT1:IU1"/>
    <mergeCell ref="IR1:IS1"/>
    <mergeCell ref="IP1:IQ1"/>
    <mergeCell ref="IN1:IO1"/>
    <mergeCell ref="IL1:IM1"/>
    <mergeCell ref="IJ1:IK1"/>
    <mergeCell ref="KJ1:KK1"/>
    <mergeCell ref="KL1:KM1"/>
    <mergeCell ref="KN1:KO1"/>
    <mergeCell ref="KP1:KQ1"/>
    <mergeCell ref="IH1:II1"/>
    <mergeCell ref="IF1:IG1"/>
    <mergeCell ref="ID1:IE1"/>
    <mergeCell ref="HZ1:IA1"/>
    <mergeCell ref="HX1:HY1"/>
    <mergeCell ref="LD1:LE1"/>
    <mergeCell ref="KZ1:LA1"/>
    <mergeCell ref="KV1:KW1"/>
    <mergeCell ref="KT1:KU1"/>
    <mergeCell ref="KF1:KG1"/>
    <mergeCell ref="LF1:LG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  <mergeCell ref="KD1:KE1"/>
    <mergeCell ref="JH1:JI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LI20"/>
  <sheetViews>
    <sheetView workbookViewId="0">
      <pane xSplit="1" ySplit="2" topLeftCell="KS3" activePane="bottomRight" state="frozen"/>
      <selection pane="topRight" activeCell="B1" sqref="B1"/>
      <selection pane="bottomLeft" activeCell="A3" sqref="A3"/>
      <selection pane="bottomRight" activeCell="LF1" sqref="LF1:LG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8" max="318" width="10.1796875" customWidth="1"/>
    <col min="319" max="319" width="10.453125" customWidth="1"/>
  </cols>
  <sheetData>
    <row r="1" spans="1:321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4" t="s">
        <v>73</v>
      </c>
      <c r="LG1" s="55"/>
    </row>
    <row r="2" spans="1:321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25" t="s">
        <v>41</v>
      </c>
      <c r="LG2" s="26" t="s">
        <v>42</v>
      </c>
    </row>
    <row r="3" spans="1:321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42">
        <v>1077966.6666666667</v>
      </c>
      <c r="KU3" s="42">
        <f>KT3/INDEX(Exchange_rate18,MATCH('Non Food Items CMB_Regions'!$A3,Exch_regions,0),MATCH('Non Food Items CMB_Regions'!KT$1,Exch_month20,0))</f>
        <v>41.460256410256413</v>
      </c>
      <c r="KV3" s="42">
        <v>1083816.6666666667</v>
      </c>
      <c r="KW3" s="42">
        <f>KV3/INDEX(Exchange_rate19,MATCH('Non Food Items CMB_Regions'!$A3,Exch_regions,0),MATCH('Non Food Items CMB_Regions'!KV$1,Exch_month21,0))</f>
        <v>41.685256410256414</v>
      </c>
      <c r="KX3" s="2">
        <v>1093650</v>
      </c>
      <c r="KY3" s="42">
        <f>KX3/INDEX(Exchange_rate20,MATCH('Non Food Items CMB_Regions'!$A3,Exch_regions,0),MATCH('Non Food Items CMB_Regions'!KX$1,Exch_month22,0))</f>
        <v>39.058928571428574</v>
      </c>
      <c r="KZ3" s="42">
        <v>1093650</v>
      </c>
      <c r="LA3" s="42">
        <f>KZ3/INDEX(Exchange_rate22,MATCH('Non Food Items CMB_Regions'!$A3,Exch_regions,0),MATCH('Non Food Items CMB_Regions'!KZ$1,Exch_month24,0))</f>
        <v>41.531012658227851</v>
      </c>
      <c r="LB3" s="42">
        <v>1021650</v>
      </c>
      <c r="LC3" s="42">
        <f>LB3/INDEX(Exchange_rate23,MATCH('Non Food Items CMB_Regions'!$A3,Exch_regions,0),MATCH('Non Food Items CMB_Regions'!LB$1,Exch_month25,0))</f>
        <v>38.796835443037978</v>
      </c>
      <c r="LD3" s="42">
        <v>1108650</v>
      </c>
      <c r="LE3" s="42">
        <f>LD3/INDEX(Exchange_rate24,MATCH('Non Food Items CMB_Regions'!$A3,Exch_regions,0),MATCH('Non Food Items CMB_Regions'!LD$1,Exch_month26,0))</f>
        <v>42.10063291139241</v>
      </c>
      <c r="LF3" s="24">
        <f>AVERAGE(GN3,HL3,IJ3,JH3,KF3)</f>
        <v>985906.66666666674</v>
      </c>
      <c r="LG3" s="24">
        <f>AVERAGE(GO3,HM3,IK3,JI3,KG3)</f>
        <v>37.959225724022176</v>
      </c>
      <c r="LI3" s="41"/>
    </row>
    <row r="4" spans="1:321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42">
        <v>996250</v>
      </c>
      <c r="KU4" s="42">
        <f>KT4/INDEX(Exchange_rate18,MATCH('Non Food Items CMB_Regions'!$A4,Exch_regions,0),MATCH('Non Food Items CMB_Regions'!KT$1,Exch_month20,0))</f>
        <v>27.673611111111111</v>
      </c>
      <c r="KV4" s="42">
        <v>1000750</v>
      </c>
      <c r="KW4" s="42">
        <f>KV4/INDEX(Exchange_rate19,MATCH('Non Food Items CMB_Regions'!$A4,Exch_regions,0),MATCH('Non Food Items CMB_Regions'!KV$1,Exch_month21,0))</f>
        <v>27.417808219178081</v>
      </c>
      <c r="KX4" s="2">
        <v>1000975</v>
      </c>
      <c r="KY4" s="42">
        <f>KX4/INDEX(Exchange_rate20,MATCH('Non Food Items CMB_Regions'!$A4,Exch_regions,0),MATCH('Non Food Items CMB_Regions'!KX$1,Exch_month22,0))</f>
        <v>27.05337837837838</v>
      </c>
      <c r="KZ4" s="42">
        <v>1002000</v>
      </c>
      <c r="LA4" s="42">
        <f>KZ4/INDEX(Exchange_rate22,MATCH('Non Food Items CMB_Regions'!$A4,Exch_regions,0),MATCH('Non Food Items CMB_Regions'!KZ$1,Exch_month24,0))</f>
        <v>27.377049180327869</v>
      </c>
      <c r="LB4" s="42">
        <v>1002000</v>
      </c>
      <c r="LC4" s="42">
        <f>LB4/INDEX(Exchange_rate23,MATCH('Non Food Items CMB_Regions'!$A4,Exch_regions,0),MATCH('Non Food Items CMB_Regions'!LB$1,Exch_month25,0))</f>
        <v>27.833333333333332</v>
      </c>
      <c r="LD4" s="42">
        <v>1005750</v>
      </c>
      <c r="LE4" s="42">
        <f>LD4/INDEX(Exchange_rate24,MATCH('Non Food Items CMB_Regions'!$A4,Exch_regions,0),MATCH('Non Food Items CMB_Regions'!LD$1,Exch_month26,0))</f>
        <v>27.554794520547944</v>
      </c>
      <c r="LF4" s="24">
        <f t="shared" ref="LF4:LG20" si="0">AVERAGE(GN4,HL4,IJ4,JH4,KF4)</f>
        <v>929500</v>
      </c>
      <c r="LG4" s="24">
        <f t="shared" si="0"/>
        <v>27.088026007184556</v>
      </c>
      <c r="LI4" s="41"/>
    </row>
    <row r="5" spans="1:321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42">
        <v>1426835</v>
      </c>
      <c r="KU5" s="42">
        <f>KT5/INDEX(Exchange_rate18,MATCH('Non Food Items CMB_Regions'!$A5,Exch_regions,0),MATCH('Non Food Items CMB_Regions'!KT$1,Exch_month20,0))</f>
        <v>33.972261904761908</v>
      </c>
      <c r="KV5" s="42">
        <v>1419253</v>
      </c>
      <c r="KW5" s="42">
        <f>KV5/INDEX(Exchange_rate19,MATCH('Non Food Items CMB_Regions'!$A5,Exch_regions,0),MATCH('Non Food Items CMB_Regions'!KV$1,Exch_month21,0))</f>
        <v>33.791738095238095</v>
      </c>
      <c r="KX5" s="2">
        <v>1382924.5</v>
      </c>
      <c r="KY5" s="42">
        <f>KX5/INDEX(Exchange_rate20,MATCH('Non Food Items CMB_Regions'!$A5,Exch_regions,0),MATCH('Non Food Items CMB_Regions'!KX$1,Exch_month22,0))</f>
        <v>32.926773809523809</v>
      </c>
      <c r="KZ5" s="42">
        <v>1430140</v>
      </c>
      <c r="LA5" s="42">
        <f>KZ5/INDEX(Exchange_rate22,MATCH('Non Food Items CMB_Regions'!$A5,Exch_regions,0),MATCH('Non Food Items CMB_Regions'!KZ$1,Exch_month24,0))</f>
        <v>34.050952380952381</v>
      </c>
      <c r="LB5" s="42">
        <v>1432540.5</v>
      </c>
      <c r="LC5" s="42">
        <f>LB5/INDEX(Exchange_rate23,MATCH('Non Food Items CMB_Regions'!$A5,Exch_regions,0),MATCH('Non Food Items CMB_Regions'!LB$1,Exch_month25,0))</f>
        <v>34.108107142857143</v>
      </c>
      <c r="LD5" s="42">
        <v>1447715.75</v>
      </c>
      <c r="LE5" s="42">
        <f>LD5/INDEX(Exchange_rate24,MATCH('Non Food Items CMB_Regions'!$A5,Exch_regions,0),MATCH('Non Food Items CMB_Regions'!LD$1,Exch_month26,0))</f>
        <v>34.46942261904762</v>
      </c>
      <c r="LF5" s="24">
        <f t="shared" si="0"/>
        <v>1339348.8</v>
      </c>
      <c r="LG5" s="24">
        <f t="shared" si="0"/>
        <v>32.226983882783884</v>
      </c>
      <c r="LI5" s="41"/>
    </row>
    <row r="6" spans="1:321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42">
        <v>3333500</v>
      </c>
      <c r="KU6" s="42">
        <f>KT6/INDEX(Exchange_rate18,MATCH('Non Food Items CMB_Regions'!$A6,Exch_regions,0),MATCH('Non Food Items CMB_Regions'!KT$1,Exch_month20,0))</f>
        <v>79.36904761904762</v>
      </c>
      <c r="KV6" s="42">
        <v>3342500</v>
      </c>
      <c r="KW6" s="42">
        <f>KV6/INDEX(Exchange_rate19,MATCH('Non Food Items CMB_Regions'!$A6,Exch_regions,0),MATCH('Non Food Items CMB_Regions'!KV$1,Exch_month21,0))</f>
        <v>79.583333333333329</v>
      </c>
      <c r="KX6" s="2">
        <v>3215500</v>
      </c>
      <c r="KY6" s="42">
        <f>KX6/INDEX(Exchange_rate20,MATCH('Non Food Items CMB_Regions'!$A6,Exch_regions,0),MATCH('Non Food Items CMB_Regions'!KX$1,Exch_month22,0))</f>
        <v>76.55952380952381</v>
      </c>
      <c r="KZ6" s="42">
        <v>3222500</v>
      </c>
      <c r="LA6" s="42">
        <f>KZ6/INDEX(Exchange_rate22,MATCH('Non Food Items CMB_Regions'!$A6,Exch_regions,0),MATCH('Non Food Items CMB_Regions'!KZ$1,Exch_month24,0))</f>
        <v>76.726190476190482</v>
      </c>
      <c r="LB6" s="42">
        <v>3226250</v>
      </c>
      <c r="LC6" s="42">
        <f>LB6/INDEX(Exchange_rate23,MATCH('Non Food Items CMB_Regions'!$A6,Exch_regions,0),MATCH('Non Food Items CMB_Regions'!LB$1,Exch_month25,0))</f>
        <v>76.81547619047619</v>
      </c>
      <c r="LD6" s="42">
        <v>3298875</v>
      </c>
      <c r="LE6" s="42">
        <f>LD6/INDEX(Exchange_rate24,MATCH('Non Food Items CMB_Regions'!$A6,Exch_regions,0),MATCH('Non Food Items CMB_Regions'!LD$1,Exch_month26,0))</f>
        <v>78.544642857142861</v>
      </c>
      <c r="LF6" s="24">
        <f t="shared" si="0"/>
        <v>2823245</v>
      </c>
      <c r="LG6" s="24">
        <f t="shared" si="0"/>
        <v>66.718128078817728</v>
      </c>
      <c r="LI6" s="41"/>
    </row>
    <row r="7" spans="1:321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42">
        <v>2830700</v>
      </c>
      <c r="KU7" s="42">
        <f>KT7/INDEX(Exchange_rate18,MATCH('Non Food Items CMB_Regions'!$A7,Exch_regions,0),MATCH('Non Food Items CMB_Regions'!KT$1,Exch_month20,0))</f>
        <v>70.767499999999998</v>
      </c>
      <c r="KV7" s="42">
        <v>2600000</v>
      </c>
      <c r="KW7" s="42">
        <f>KV7/INDEX(Exchange_rate19,MATCH('Non Food Items CMB_Regions'!$A7,Exch_regions,0),MATCH('Non Food Items CMB_Regions'!KV$1,Exch_month21,0))</f>
        <v>65</v>
      </c>
      <c r="KX7" s="2">
        <v>2828249.9997</v>
      </c>
      <c r="KY7" s="42">
        <f>KX7/INDEX(Exchange_rate20,MATCH('Non Food Items CMB_Regions'!$A7,Exch_regions,0),MATCH('Non Food Items CMB_Regions'!KX$1,Exch_month22,0))</f>
        <v>70.706249992500005</v>
      </c>
      <c r="KZ7" s="42">
        <v>2891500</v>
      </c>
      <c r="LA7" s="42">
        <f>KZ7/INDEX(Exchange_rate22,MATCH('Non Food Items CMB_Regions'!$A7,Exch_regions,0),MATCH('Non Food Items CMB_Regions'!KZ$1,Exch_month24,0))</f>
        <v>71.571782178217816</v>
      </c>
      <c r="LB7" s="42">
        <v>2871500</v>
      </c>
      <c r="LC7" s="42">
        <f>LB7/INDEX(Exchange_rate23,MATCH('Non Food Items CMB_Regions'!$A7,Exch_regions,0),MATCH('Non Food Items CMB_Regions'!LB$1,Exch_month25,0))</f>
        <v>71.787499999999994</v>
      </c>
      <c r="LD7" s="42">
        <v>3002750</v>
      </c>
      <c r="LE7" s="42">
        <f>LD7/INDEX(Exchange_rate24,MATCH('Non Food Items CMB_Regions'!$A7,Exch_regions,0),MATCH('Non Food Items CMB_Regions'!LD$1,Exch_month26,0))</f>
        <v>75.068749999999994</v>
      </c>
      <c r="LF7" s="24">
        <f t="shared" si="0"/>
        <v>2639795.9</v>
      </c>
      <c r="LG7" s="24">
        <f t="shared" si="0"/>
        <v>64.88316138888888</v>
      </c>
      <c r="LI7" s="41"/>
    </row>
    <row r="8" spans="1:321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42">
        <v>3928500</v>
      </c>
      <c r="KU8" s="42">
        <f>KT8/INDEX(Exchange_rate18,MATCH('Non Food Items CMB_Regions'!$A8,Exch_regions,0),MATCH('Non Food Items CMB_Regions'!KT$1,Exch_month20,0))</f>
        <v>93.535714285714292</v>
      </c>
      <c r="KV8" s="42">
        <v>4018500</v>
      </c>
      <c r="KW8" s="42">
        <f>KV8/INDEX(Exchange_rate19,MATCH('Non Food Items CMB_Regions'!$A8,Exch_regions,0),MATCH('Non Food Items CMB_Regions'!KV$1,Exch_month21,0))</f>
        <v>95.678571428571431</v>
      </c>
      <c r="KX8" s="2">
        <v>4040500</v>
      </c>
      <c r="KY8" s="42">
        <f>KX8/INDEX(Exchange_rate20,MATCH('Non Food Items CMB_Regions'!$A8,Exch_regions,0),MATCH('Non Food Items CMB_Regions'!KX$1,Exch_month22,0))</f>
        <v>96.202380952380949</v>
      </c>
      <c r="KZ8" s="42">
        <v>4086500</v>
      </c>
      <c r="LA8" s="42">
        <f>KZ8/INDEX(Exchange_rate22,MATCH('Non Food Items CMB_Regions'!$A8,Exch_regions,0),MATCH('Non Food Items CMB_Regions'!KZ$1,Exch_month24,0))</f>
        <v>97.297619047619051</v>
      </c>
      <c r="LB8" s="42">
        <v>4063500</v>
      </c>
      <c r="LC8" s="42">
        <f>LB8/INDEX(Exchange_rate23,MATCH('Non Food Items CMB_Regions'!$A8,Exch_regions,0),MATCH('Non Food Items CMB_Regions'!LB$1,Exch_month25,0))</f>
        <v>96.75</v>
      </c>
      <c r="LD8" s="42">
        <v>4086000</v>
      </c>
      <c r="LE8" s="42">
        <f>LD8/INDEX(Exchange_rate24,MATCH('Non Food Items CMB_Regions'!$A8,Exch_regions,0),MATCH('Non Food Items CMB_Regions'!LD$1,Exch_month26,0))</f>
        <v>97.285714285714292</v>
      </c>
      <c r="LF8" s="24">
        <f t="shared" si="0"/>
        <v>3314088.9709951454</v>
      </c>
      <c r="LG8" s="24">
        <f t="shared" si="0"/>
        <v>80.046271893926246</v>
      </c>
      <c r="LI8" s="41"/>
    </row>
    <row r="9" spans="1:321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42">
        <v>687200</v>
      </c>
      <c r="KU9" s="42">
        <f>KT9/INDEX(Exchange_rate18,MATCH('Non Food Items CMB_Regions'!$A9,Exch_regions,0),MATCH('Non Food Items CMB_Regions'!KT$1,Exch_month20,0))</f>
        <v>64.830188679245282</v>
      </c>
      <c r="KV9" s="42">
        <v>683500</v>
      </c>
      <c r="KW9" s="42">
        <f>KV9/INDEX(Exchange_rate19,MATCH('Non Food Items CMB_Regions'!$A9,Exch_regions,0),MATCH('Non Food Items CMB_Regions'!KV$1,Exch_month21,0))</f>
        <v>63.878504672897193</v>
      </c>
      <c r="KX9" s="2">
        <v>686000</v>
      </c>
      <c r="KY9" s="42">
        <f>KX9/INDEX(Exchange_rate20,MATCH('Non Food Items CMB_Regions'!$A9,Exch_regions,0),MATCH('Non Food Items CMB_Regions'!KX$1,Exch_month22,0))</f>
        <v>63.371824480369519</v>
      </c>
      <c r="KZ9" s="42">
        <v>686000</v>
      </c>
      <c r="LA9" s="42">
        <f>KZ9/INDEX(Exchange_rate22,MATCH('Non Food Items CMB_Regions'!$A9,Exch_regions,0),MATCH('Non Food Items CMB_Regions'!KZ$1,Exch_month24,0))</f>
        <v>63.518518518518519</v>
      </c>
      <c r="LB9" s="42">
        <v>676000</v>
      </c>
      <c r="LC9" s="42">
        <f>LB9/INDEX(Exchange_rate23,MATCH('Non Food Items CMB_Regions'!$A9,Exch_regions,0),MATCH('Non Food Items CMB_Regions'!LB$1,Exch_month25,0))</f>
        <v>62.883720930232556</v>
      </c>
      <c r="LD9" s="42">
        <v>691000</v>
      </c>
      <c r="LE9" s="42">
        <f>LD9/INDEX(Exchange_rate24,MATCH('Non Food Items CMB_Regions'!$A9,Exch_regions,0),MATCH('Non Food Items CMB_Regions'!LD$1,Exch_month26,0))</f>
        <v>63.981481481481481</v>
      </c>
      <c r="LF9" s="24">
        <f t="shared" si="0"/>
        <v>503059.9</v>
      </c>
      <c r="LG9" s="24">
        <f t="shared" si="0"/>
        <v>56.070811159012443</v>
      </c>
      <c r="LI9" s="41"/>
    </row>
    <row r="10" spans="1:321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42">
        <v>450500</v>
      </c>
      <c r="KU10" s="42">
        <f>KT10/INDEX(Exchange_rate18,MATCH('Non Food Items CMB_Regions'!$A10,Exch_regions,0),MATCH('Non Food Items CMB_Regions'!KT$1,Exch_month20,0))</f>
        <v>45.05</v>
      </c>
      <c r="KV10" s="42">
        <v>449250</v>
      </c>
      <c r="KW10" s="42">
        <f>KV10/INDEX(Exchange_rate19,MATCH('Non Food Items CMB_Regions'!$A10,Exch_regions,0),MATCH('Non Food Items CMB_Regions'!KV$1,Exch_month21,0))</f>
        <v>43.829268292682926</v>
      </c>
      <c r="KX10" s="2">
        <v>650500</v>
      </c>
      <c r="KY10" s="42">
        <f>KX10/INDEX(Exchange_rate20,MATCH('Non Food Items CMB_Regions'!$A10,Exch_regions,0),MATCH('Non Food Items CMB_Regions'!KX$1,Exch_month22,0))</f>
        <v>65.05</v>
      </c>
      <c r="KZ10" s="42">
        <v>650500</v>
      </c>
      <c r="LA10" s="42">
        <f>KZ10/INDEX(Exchange_rate22,MATCH('Non Food Items CMB_Regions'!$A10,Exch_regions,0),MATCH('Non Food Items CMB_Regions'!KZ$1,Exch_month24,0))</f>
        <v>65.05</v>
      </c>
      <c r="LB10" s="42">
        <v>640500</v>
      </c>
      <c r="LC10" s="42">
        <f>LB10/INDEX(Exchange_rate23,MATCH('Non Food Items CMB_Regions'!$A10,Exch_regions,0),MATCH('Non Food Items CMB_Regions'!LB$1,Exch_month25,0))</f>
        <v>59.859813084112147</v>
      </c>
      <c r="LD10" s="42">
        <v>655500</v>
      </c>
      <c r="LE10" s="42">
        <f>LD10/INDEX(Exchange_rate24,MATCH('Non Food Items CMB_Regions'!$A10,Exch_regions,0),MATCH('Non Food Items CMB_Regions'!LD$1,Exch_month26,0))</f>
        <v>65.55</v>
      </c>
      <c r="LF10" s="24">
        <f t="shared" si="0"/>
        <v>353965.7</v>
      </c>
      <c r="LG10" s="24">
        <f t="shared" si="0"/>
        <v>39.768914327310696</v>
      </c>
      <c r="LI10" s="41"/>
    </row>
    <row r="11" spans="1:321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42">
        <v>702275</v>
      </c>
      <c r="KU11" s="42">
        <f>KT11/INDEX(Exchange_rate18,MATCH('Non Food Items CMB_Regions'!$A11,Exch_regions,0),MATCH('Non Food Items CMB_Regions'!KT$1,Exch_month20,0))</f>
        <v>70.227500000000006</v>
      </c>
      <c r="KV11" s="42">
        <v>699875</v>
      </c>
      <c r="KW11" s="42">
        <f>KV11/INDEX(Exchange_rate19,MATCH('Non Food Items CMB_Regions'!$A11,Exch_regions,0),MATCH('Non Food Items CMB_Regions'!KV$1,Exch_month21,0))</f>
        <v>69.987499999999997</v>
      </c>
      <c r="KX11" s="2">
        <v>703500</v>
      </c>
      <c r="KY11" s="42">
        <f>KX11/INDEX(Exchange_rate20,MATCH('Non Food Items CMB_Regions'!$A11,Exch_regions,0),MATCH('Non Food Items CMB_Regions'!KX$1,Exch_month22,0))</f>
        <v>70.349999999999994</v>
      </c>
      <c r="KZ11" s="42">
        <v>703468.75</v>
      </c>
      <c r="LA11" s="42">
        <f>KZ11/INDEX(Exchange_rate22,MATCH('Non Food Items CMB_Regions'!$A11,Exch_regions,0),MATCH('Non Food Items CMB_Regions'!KZ$1,Exch_month24,0))</f>
        <v>67.96799516908213</v>
      </c>
      <c r="LB11" s="42">
        <v>693718.75</v>
      </c>
      <c r="LC11" s="42">
        <f>LB11/INDEX(Exchange_rate23,MATCH('Non Food Items CMB_Regions'!$A11,Exch_regions,0),MATCH('Non Food Items CMB_Regions'!LB$1,Exch_month25,0))</f>
        <v>66.903148808949751</v>
      </c>
      <c r="LD11" s="42">
        <v>717250</v>
      </c>
      <c r="LE11" s="42">
        <f>LD11/INDEX(Exchange_rate24,MATCH('Non Food Items CMB_Regions'!$A11,Exch_regions,0),MATCH('Non Food Items CMB_Regions'!LD$1,Exch_month26,0))</f>
        <v>66.798603026775325</v>
      </c>
      <c r="LF11" s="24">
        <f t="shared" si="0"/>
        <v>523259.65</v>
      </c>
      <c r="LG11" s="24">
        <f t="shared" si="0"/>
        <v>58.841857369534146</v>
      </c>
      <c r="LI11" s="41"/>
    </row>
    <row r="12" spans="1:321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42">
        <v>775466.16666666663</v>
      </c>
      <c r="KU12" s="42">
        <f>KT12/INDEX(Exchange_rate18,MATCH('Non Food Items CMB_Regions'!$A12,Exch_regions,0),MATCH('Non Food Items CMB_Regions'!KT$1,Exch_month20,0))</f>
        <v>26.587411428571425</v>
      </c>
      <c r="KV12" s="42">
        <v>762583.33333333337</v>
      </c>
      <c r="KW12" s="42">
        <f>KV12/INDEX(Exchange_rate19,MATCH('Non Food Items CMB_Regions'!$A12,Exch_regions,0),MATCH('Non Food Items CMB_Regions'!KV$1,Exch_month21,0))</f>
        <v>25.140109890109894</v>
      </c>
      <c r="KX12" s="2">
        <v>829083.33333333337</v>
      </c>
      <c r="KY12" s="42">
        <f>KX12/INDEX(Exchange_rate20,MATCH('Non Food Items CMB_Regions'!$A12,Exch_regions,0),MATCH('Non Food Items CMB_Regions'!KX$1,Exch_month22,0))</f>
        <v>27.712783144477502</v>
      </c>
      <c r="KZ12" s="42">
        <v>818500</v>
      </c>
      <c r="LA12" s="42">
        <f>KZ12/INDEX(Exchange_rate22,MATCH('Non Food Items CMB_Regions'!$A12,Exch_regions,0),MATCH('Non Food Items CMB_Regions'!KZ$1,Exch_month24,0))</f>
        <v>26.777535441657577</v>
      </c>
      <c r="LB12" s="42">
        <v>797500</v>
      </c>
      <c r="LC12" s="42">
        <f>LB12/INDEX(Exchange_rate23,MATCH('Non Food Items CMB_Regions'!$A12,Exch_regions,0),MATCH('Non Food Items CMB_Regions'!LB$1,Exch_month25,0))</f>
        <v>26.090228023685675</v>
      </c>
      <c r="LD12" s="42">
        <v>775416.66666666663</v>
      </c>
      <c r="LE12" s="42">
        <f>LD12/INDEX(Exchange_rate24,MATCH('Non Food Items CMB_Regions'!$A12,Exch_regions,0),MATCH('Non Food Items CMB_Regions'!LD$1,Exch_month26,0))</f>
        <v>24.551451187335093</v>
      </c>
      <c r="LF12" s="24">
        <f t="shared" si="0"/>
        <v>1006673.2666666666</v>
      </c>
      <c r="LG12" s="24">
        <f t="shared" si="0"/>
        <v>34.391855918831361</v>
      </c>
      <c r="LI12" s="41"/>
    </row>
    <row r="13" spans="1:321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42">
        <v>1006832.9999833334</v>
      </c>
      <c r="KU13" s="42">
        <f>KT13/INDEX(Exchange_rate18,MATCH('Non Food Items CMB_Regions'!$A13,Exch_regions,0),MATCH('Non Food Items CMB_Regions'!KT$1,Exch_month20,0))</f>
        <v>33.93819101067416</v>
      </c>
      <c r="KV13" s="42">
        <v>1014166.6666666666</v>
      </c>
      <c r="KW13" s="42">
        <f>KV13/INDEX(Exchange_rate19,MATCH('Non Food Items CMB_Regions'!$A13,Exch_regions,0),MATCH('Non Food Items CMB_Regions'!KV$1,Exch_month21,0))</f>
        <v>30.198511166253098</v>
      </c>
      <c r="KX13" s="2">
        <v>1030833.3333333334</v>
      </c>
      <c r="KY13" s="42">
        <f>KX13/INDEX(Exchange_rate20,MATCH('Non Food Items CMB_Regions'!$A13,Exch_regions,0),MATCH('Non Food Items CMB_Regions'!KX$1,Exch_month22,0))</f>
        <v>34.361111111111114</v>
      </c>
      <c r="KZ13" s="42">
        <v>1086900</v>
      </c>
      <c r="LA13" s="42">
        <f>KZ13/INDEX(Exchange_rate22,MATCH('Non Food Items CMB_Regions'!$A13,Exch_regions,0),MATCH('Non Food Items CMB_Regions'!KZ$1,Exch_month24,0))</f>
        <v>34.688666900711709</v>
      </c>
      <c r="LB13" s="42">
        <v>1168916.6666666667</v>
      </c>
      <c r="LC13" s="42">
        <f>LB13/INDEX(Exchange_rate23,MATCH('Non Food Items CMB_Regions'!$A13,Exch_regions,0),MATCH('Non Food Items CMB_Regions'!LB$1,Exch_month25,0))</f>
        <v>37.706989247311832</v>
      </c>
      <c r="LD13" s="42">
        <v>1140666.6666666667</v>
      </c>
      <c r="LE13" s="42">
        <f>LD13/INDEX(Exchange_rate24,MATCH('Non Food Items CMB_Regions'!$A13,Exch_regions,0),MATCH('Non Food Items CMB_Regions'!LD$1,Exch_month26,0))</f>
        <v>35.461139896373055</v>
      </c>
      <c r="LF13" s="24">
        <f t="shared" si="0"/>
        <v>980166.86666666658</v>
      </c>
      <c r="LG13" s="24">
        <f t="shared" si="0"/>
        <v>36.686395569759661</v>
      </c>
      <c r="LI13" s="41"/>
    </row>
    <row r="14" spans="1:321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42">
        <v>1087300</v>
      </c>
      <c r="KU14" s="42">
        <f>KT14/INDEX(Exchange_rate18,MATCH('Non Food Items CMB_Regions'!$A14,Exch_regions,0),MATCH('Non Food Items CMB_Regions'!KT$1,Exch_month20,0))</f>
        <v>36.671163575042158</v>
      </c>
      <c r="KV14" s="42">
        <v>1111125</v>
      </c>
      <c r="KW14" s="42">
        <f>KV14/INDEX(Exchange_rate19,MATCH('Non Food Items CMB_Regions'!$A14,Exch_regions,0),MATCH('Non Food Items CMB_Regions'!KV$1,Exch_month21,0))</f>
        <v>37.745222929936304</v>
      </c>
      <c r="KX14" s="2">
        <v>945275</v>
      </c>
      <c r="KY14" s="42">
        <f>KX14/INDEX(Exchange_rate20,MATCH('Non Food Items CMB_Regions'!$A14,Exch_regions,0),MATCH('Non Food Items CMB_Regions'!KX$1,Exch_month22,0))</f>
        <v>31.443659043659043</v>
      </c>
      <c r="KZ14" s="42">
        <v>929820</v>
      </c>
      <c r="LA14" s="42">
        <f>KZ14/INDEX(Exchange_rate22,MATCH('Non Food Items CMB_Regions'!$A14,Exch_regions,0),MATCH('Non Food Items CMB_Regions'!KZ$1,Exch_month24,0))</f>
        <v>30.737851239669421</v>
      </c>
      <c r="LB14" s="42">
        <v>1000386</v>
      </c>
      <c r="LC14" s="42">
        <f>LB14/INDEX(Exchange_rate23,MATCH('Non Food Items CMB_Regions'!$A14,Exch_regions,0),MATCH('Non Food Items CMB_Regions'!LB$1,Exch_month25,0))</f>
        <v>32.140915662650599</v>
      </c>
      <c r="LD14" s="42">
        <v>983500</v>
      </c>
      <c r="LE14" s="42">
        <f>LD14/INDEX(Exchange_rate24,MATCH('Non Food Items CMB_Regions'!$A14,Exch_regions,0),MATCH('Non Food Items CMB_Regions'!LD$1,Exch_month26,0))</f>
        <v>31.661971830985916</v>
      </c>
      <c r="LF14" s="24">
        <f t="shared" si="0"/>
        <v>932749.7</v>
      </c>
      <c r="LG14" s="24">
        <f t="shared" si="0"/>
        <v>33.333282590627803</v>
      </c>
      <c r="LI14" s="41"/>
    </row>
    <row r="15" spans="1:321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42">
        <v>853500</v>
      </c>
      <c r="KU15" s="42">
        <f>KT15/INDEX(Exchange_rate18,MATCH('Non Food Items CMB_Regions'!$A15,Exch_regions,0),MATCH('Non Food Items CMB_Regions'!KT$1,Exch_month20,0))</f>
        <v>31.966292134831459</v>
      </c>
      <c r="KV15" s="42">
        <v>842500</v>
      </c>
      <c r="KW15" s="42">
        <f>KV15/INDEX(Exchange_rate19,MATCH('Non Food Items CMB_Regions'!$A15,Exch_regions,0),MATCH('Non Food Items CMB_Regions'!KV$1,Exch_month21,0))</f>
        <v>31.554307116104869</v>
      </c>
      <c r="KX15" s="2">
        <v>829500</v>
      </c>
      <c r="KY15" s="42">
        <f>KX15/INDEX(Exchange_rate20,MATCH('Non Food Items CMB_Regions'!$A15,Exch_regions,0),MATCH('Non Food Items CMB_Regions'!KX$1,Exch_month22,0))</f>
        <v>31.067415730337078</v>
      </c>
      <c r="KZ15" s="42">
        <v>882000</v>
      </c>
      <c r="LA15" s="42">
        <f>KZ15/INDEX(Exchange_rate22,MATCH('Non Food Items CMB_Regions'!$A15,Exch_regions,0),MATCH('Non Food Items CMB_Regions'!KZ$1,Exch_month24,0))</f>
        <v>33.033707865168537</v>
      </c>
      <c r="LB15" s="42">
        <v>870500</v>
      </c>
      <c r="LC15" s="42">
        <f>LB15/INDEX(Exchange_rate23,MATCH('Non Food Items CMB_Regions'!$A15,Exch_regions,0),MATCH('Non Food Items CMB_Regions'!LB$1,Exch_month25,0))</f>
        <v>32.602996254681649</v>
      </c>
      <c r="LD15" s="42">
        <v>849000</v>
      </c>
      <c r="LE15" s="42">
        <f>LD15/INDEX(Exchange_rate24,MATCH('Non Food Items CMB_Regions'!$A15,Exch_regions,0),MATCH('Non Food Items CMB_Regions'!LD$1,Exch_month26,0))</f>
        <v>31.797752808988765</v>
      </c>
      <c r="LF15" s="24">
        <f t="shared" si="0"/>
        <v>806350</v>
      </c>
      <c r="LG15" s="24">
        <f t="shared" si="0"/>
        <v>30.826555331510225</v>
      </c>
      <c r="LI15" s="41"/>
    </row>
    <row r="16" spans="1:321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42">
        <v>1262500</v>
      </c>
      <c r="KU16" s="42">
        <f>KT16/INDEX(Exchange_rate18,MATCH('Non Food Items CMB_Regions'!$A16,Exch_regions,0),MATCH('Non Food Items CMB_Regions'!KT$1,Exch_month20,0))</f>
        <v>42.796610169491522</v>
      </c>
      <c r="KV16" s="42">
        <v>1279500</v>
      </c>
      <c r="KW16" s="42">
        <f>KV16/INDEX(Exchange_rate19,MATCH('Non Food Items CMB_Regions'!$A16,Exch_regions,0),MATCH('Non Food Items CMB_Regions'!KV$1,Exch_month21,0))</f>
        <v>42.828451882845187</v>
      </c>
      <c r="KX16" s="2">
        <v>1065833.3333333333</v>
      </c>
      <c r="KY16" s="42">
        <f>KX16/INDEX(Exchange_rate20,MATCH('Non Food Items CMB_Regions'!$A16,Exch_regions,0),MATCH('Non Food Items CMB_Regions'!KX$1,Exch_month22,0))</f>
        <v>35.380359612724753</v>
      </c>
      <c r="KZ16" s="42">
        <v>1068833.3333333333</v>
      </c>
      <c r="LA16" s="42">
        <f>KZ16/INDEX(Exchange_rate22,MATCH('Non Food Items CMB_Regions'!$A16,Exch_regions,0),MATCH('Non Food Items CMB_Regions'!KZ$1,Exch_month24,0))</f>
        <v>33.142118863049092</v>
      </c>
      <c r="LB16" s="42">
        <v>1066333.3333333333</v>
      </c>
      <c r="LC16" s="42">
        <f>LB16/INDEX(Exchange_rate23,MATCH('Non Food Items CMB_Regions'!$A16,Exch_regions,0),MATCH('Non Food Items CMB_Regions'!LB$1,Exch_month25,0))</f>
        <v>32.559796437659031</v>
      </c>
      <c r="LD16" s="42">
        <v>1262500</v>
      </c>
      <c r="LE16" s="42">
        <f>LD16/INDEX(Exchange_rate24,MATCH('Non Food Items CMB_Regions'!$A16,Exch_regions,0),MATCH('Non Food Items CMB_Regions'!LD$1,Exch_month26,0))</f>
        <v>35.731132075471699</v>
      </c>
      <c r="LF16" s="24">
        <f t="shared" si="0"/>
        <v>867591.28</v>
      </c>
      <c r="LG16" s="24">
        <f t="shared" si="0"/>
        <v>31.522221839729365</v>
      </c>
      <c r="LI16" s="41"/>
    </row>
    <row r="17" spans="1:321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42">
        <v>856321</v>
      </c>
      <c r="KU17" s="42">
        <f>KT17/INDEX(Exchange_rate18,MATCH('Non Food Items CMB_Regions'!$A17,Exch_regions,0),MATCH('Non Food Items CMB_Regions'!KT$1,Exch_month20,0))</f>
        <v>31.214617253948969</v>
      </c>
      <c r="KV17" s="42">
        <v>853312</v>
      </c>
      <c r="KW17" s="42">
        <f>KV17/INDEX(Exchange_rate19,MATCH('Non Food Items CMB_Regions'!$A17,Exch_regions,0),MATCH('Non Food Items CMB_Regions'!KV$1,Exch_month21,0))</f>
        <v>29.881794703436199</v>
      </c>
      <c r="KX17" s="2">
        <v>897749.5</v>
      </c>
      <c r="KY17" s="42">
        <f>KX17/INDEX(Exchange_rate20,MATCH('Non Food Items CMB_Regions'!$A17,Exch_regions,0),MATCH('Non Food Items CMB_Regions'!KX$1,Exch_month22,0))</f>
        <v>30.176453781512606</v>
      </c>
      <c r="KZ17" s="42">
        <v>857100.5</v>
      </c>
      <c r="LA17" s="42">
        <f>KZ17/INDEX(Exchange_rate22,MATCH('Non Food Items CMB_Regions'!$A17,Exch_regions,0),MATCH('Non Food Items CMB_Regions'!KZ$1,Exch_month24,0))</f>
        <v>28.101655737704917</v>
      </c>
      <c r="LB17" s="42">
        <v>906132.2145</v>
      </c>
      <c r="LC17" s="42">
        <f>LB17/INDEX(Exchange_rate23,MATCH('Non Food Items CMB_Regions'!$A17,Exch_regions,0),MATCH('Non Food Items CMB_Regions'!LB$1,Exch_month25,0))</f>
        <v>29.709252934426228</v>
      </c>
      <c r="LD17" s="42">
        <v>937124.5</v>
      </c>
      <c r="LE17" s="42">
        <f>LD17/INDEX(Exchange_rate24,MATCH('Non Food Items CMB_Regions'!$A17,Exch_regions,0),MATCH('Non Food Items CMB_Regions'!LD$1,Exch_month26,0))</f>
        <v>30.475593495934959</v>
      </c>
      <c r="LF17" s="24">
        <f t="shared" si="0"/>
        <v>729172.75</v>
      </c>
      <c r="LG17" s="24">
        <f t="shared" si="0"/>
        <v>26.879948123050355</v>
      </c>
      <c r="LI17" s="41"/>
    </row>
    <row r="18" spans="1:321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42">
        <v>820766.66666666663</v>
      </c>
      <c r="KU18" s="42">
        <f>KT18/INDEX(Exchange_rate18,MATCH('Non Food Items CMB_Regions'!$A18,Exch_regions,0),MATCH('Non Food Items CMB_Regions'!KT$1,Exch_month20,0))</f>
        <v>27.635241301907968</v>
      </c>
      <c r="KV18" s="42">
        <v>826666.66666666663</v>
      </c>
      <c r="KW18" s="42">
        <f>KV18/INDEX(Exchange_rate19,MATCH('Non Food Items CMB_Regions'!$A18,Exch_regions,0),MATCH('Non Food Items CMB_Regions'!KV$1,Exch_month21,0))</f>
        <v>26.810810810810811</v>
      </c>
      <c r="KX18" s="2">
        <v>853833.33333333337</v>
      </c>
      <c r="KY18" s="42">
        <f>KX18/INDEX(Exchange_rate20,MATCH('Non Food Items CMB_Regions'!$A18,Exch_regions,0),MATCH('Non Food Items CMB_Regions'!KX$1,Exch_month22,0))</f>
        <v>27.250000000000004</v>
      </c>
      <c r="KZ18" s="42">
        <v>890883.33333333337</v>
      </c>
      <c r="LA18" s="42">
        <f>KZ18/INDEX(Exchange_rate22,MATCH('Non Food Items CMB_Regions'!$A18,Exch_regions,0),MATCH('Non Food Items CMB_Regions'!KZ$1,Exch_month24,0))</f>
        <v>27.724585062240667</v>
      </c>
      <c r="LB18" s="42">
        <v>953705.66666666663</v>
      </c>
      <c r="LC18" s="42">
        <f>LB18/INDEX(Exchange_rate23,MATCH('Non Food Items CMB_Regions'!$A18,Exch_regions,0),MATCH('Non Food Items CMB_Regions'!LB$1,Exch_month25,0))</f>
        <v>28.611169999999998</v>
      </c>
      <c r="LD18" s="42">
        <v>981991.66666666663</v>
      </c>
      <c r="LE18" s="42">
        <f>LD18/INDEX(Exchange_rate24,MATCH('Non Food Items CMB_Regions'!$A18,Exch_regions,0),MATCH('Non Food Items CMB_Regions'!LD$1,Exch_month26,0))</f>
        <v>29.459749999999996</v>
      </c>
      <c r="LF18" s="24">
        <f t="shared" si="0"/>
        <v>768364.8</v>
      </c>
      <c r="LG18" s="24">
        <f t="shared" si="0"/>
        <v>28.040077368022605</v>
      </c>
      <c r="LI18" s="41"/>
    </row>
    <row r="19" spans="1:321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42">
        <v>908921</v>
      </c>
      <c r="KU19" s="42">
        <f>KT19/INDEX(Exchange_rate18,MATCH('Non Food Items CMB_Regions'!$A19,Exch_regions,0),MATCH('Non Food Items CMB_Regions'!KT$1,Exch_month20,0))</f>
        <v>30.297366666666665</v>
      </c>
      <c r="KV19" s="42">
        <v>907749.5</v>
      </c>
      <c r="KW19" s="42">
        <f>KV19/INDEX(Exchange_rate19,MATCH('Non Food Items CMB_Regions'!$A19,Exch_regions,0),MATCH('Non Food Items CMB_Regions'!KV$1,Exch_month21,0))</f>
        <v>30.258316666666666</v>
      </c>
      <c r="KX19" s="2">
        <v>896124.5</v>
      </c>
      <c r="KY19" s="42">
        <f>KX19/INDEX(Exchange_rate20,MATCH('Non Food Items CMB_Regions'!$A19,Exch_regions,0),MATCH('Non Food Items CMB_Regions'!KX$1,Exch_month22,0))</f>
        <v>29.870816666666666</v>
      </c>
      <c r="KZ19" s="42">
        <v>877800.5</v>
      </c>
      <c r="LA19" s="42">
        <f>KZ19/INDEX(Exchange_rate22,MATCH('Non Food Items CMB_Regions'!$A19,Exch_regions,0),MATCH('Non Food Items CMB_Regions'!KZ$1,Exch_month24,0))</f>
        <v>29.260016666666665</v>
      </c>
      <c r="LB19" s="42">
        <v>931971.5</v>
      </c>
      <c r="LC19" s="42">
        <f>LB19/INDEX(Exchange_rate23,MATCH('Non Food Items CMB_Regions'!$A19,Exch_regions,0),MATCH('Non Food Items CMB_Regions'!LB$1,Exch_month25,0))</f>
        <v>31.065716666666667</v>
      </c>
      <c r="LD19" s="42">
        <v>930124.5</v>
      </c>
      <c r="LE19" s="42">
        <f>LD19/INDEX(Exchange_rate24,MATCH('Non Food Items CMB_Regions'!$A19,Exch_regions,0),MATCH('Non Food Items CMB_Regions'!LD$1,Exch_month26,0))</f>
        <v>31.004149999999999</v>
      </c>
      <c r="LF19" s="24">
        <f t="shared" si="0"/>
        <v>845536.4</v>
      </c>
      <c r="LG19" s="24">
        <f t="shared" si="0"/>
        <v>30.85000143495531</v>
      </c>
      <c r="LI19" s="41"/>
    </row>
    <row r="20" spans="1:321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42">
        <v>1189669.6666666667</v>
      </c>
      <c r="KU20" s="42">
        <f>KT20/INDEX(Exchange_rate18,MATCH('Non Food Items CMB_Regions'!$A20,Exch_regions,0),MATCH('Non Food Items CMB_Regions'!KT$1,Exch_month20,0))</f>
        <v>43.524500000000003</v>
      </c>
      <c r="KV20" s="42">
        <v>1178067</v>
      </c>
      <c r="KW20" s="42">
        <f>KV20/INDEX(Exchange_rate19,MATCH('Non Food Items CMB_Regions'!$A20,Exch_regions,0),MATCH('Non Food Items CMB_Regions'!KV$1,Exch_month21,0))</f>
        <v>43.231816513761466</v>
      </c>
      <c r="KX20" s="2">
        <v>1236163.6666666667</v>
      </c>
      <c r="KY20" s="42">
        <f>KX20/INDEX(Exchange_rate20,MATCH('Non Food Items CMB_Regions'!$A20,Exch_regions,0),MATCH('Non Food Items CMB_Regions'!KX$1,Exch_month22,0))</f>
        <v>44.613425563909779</v>
      </c>
      <c r="KZ20" s="42">
        <v>1202266.6666666667</v>
      </c>
      <c r="LA20" s="42">
        <f>KZ20/INDEX(Exchange_rate22,MATCH('Non Food Items CMB_Regions'!$A20,Exch_regions,0),MATCH('Non Food Items CMB_Regions'!KZ$1,Exch_month24,0))</f>
        <v>43.390075187969927</v>
      </c>
      <c r="LB20" s="42">
        <v>1197750</v>
      </c>
      <c r="LC20" s="42">
        <f>LB20/INDEX(Exchange_rate23,MATCH('Non Food Items CMB_Regions'!$A20,Exch_regions,0),MATCH('Non Food Items CMB_Regions'!LB$1,Exch_month25,0))</f>
        <v>42.435783879539414</v>
      </c>
      <c r="LD20" s="42">
        <v>1221538.6666666667</v>
      </c>
      <c r="LE20" s="42">
        <f>LD20/INDEX(Exchange_rate24,MATCH('Non Food Items CMB_Regions'!$A20,Exch_regions,0),MATCH('Non Food Items CMB_Regions'!LD$1,Exch_month26,0))</f>
        <v>43.075121951219515</v>
      </c>
      <c r="LF20" s="24">
        <f t="shared" si="0"/>
        <v>1031811.1333333334</v>
      </c>
      <c r="LG20" s="24">
        <f t="shared" si="0"/>
        <v>39.389668684913154</v>
      </c>
      <c r="LI20" s="41"/>
    </row>
  </sheetData>
  <mergeCells count="160">
    <mergeCell ref="CX1:CY1"/>
    <mergeCell ref="CR1:CS1"/>
    <mergeCell ref="CT1:CU1"/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GP1:GQ1"/>
    <mergeCell ref="HD1:HE1"/>
    <mergeCell ref="GB1:GC1"/>
    <mergeCell ref="GJ1:GK1"/>
    <mergeCell ref="GH1:GI1"/>
    <mergeCell ref="FZ1:GA1"/>
    <mergeCell ref="JH1:JI1"/>
    <mergeCell ref="LB1:LC1"/>
    <mergeCell ref="KX1:KY1"/>
    <mergeCell ref="KR1:KS1"/>
    <mergeCell ref="AR1:AS1"/>
    <mergeCell ref="AT1:AU1"/>
    <mergeCell ref="AV1:AW1"/>
    <mergeCell ref="DN1:DO1"/>
    <mergeCell ref="EV1:EW1"/>
    <mergeCell ref="EF1:EG1"/>
    <mergeCell ref="FL1:FM1"/>
    <mergeCell ref="JP1:JQ1"/>
    <mergeCell ref="JL1:JM1"/>
    <mergeCell ref="JJ1:JK1"/>
    <mergeCell ref="CP1:CQ1"/>
    <mergeCell ref="AX1:AY1"/>
    <mergeCell ref="AZ1:BA1"/>
    <mergeCell ref="CJ1:CK1"/>
    <mergeCell ref="BF1:BG1"/>
    <mergeCell ref="CH1:CI1"/>
    <mergeCell ref="BT1:BU1"/>
    <mergeCell ref="BV1:BW1"/>
    <mergeCell ref="BX1:BY1"/>
    <mergeCell ref="BZ1:CA1"/>
    <mergeCell ref="CB1:CC1"/>
    <mergeCell ref="BJ1:BK1"/>
    <mergeCell ref="CV1:CW1"/>
    <mergeCell ref="GD1:GE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JF1:JG1"/>
    <mergeCell ref="T1:U1"/>
    <mergeCell ref="AD1:AE1"/>
    <mergeCell ref="AF1:AG1"/>
    <mergeCell ref="AH1:AI1"/>
    <mergeCell ref="AJ1:AK1"/>
    <mergeCell ref="AL1:AM1"/>
    <mergeCell ref="CF1:CG1"/>
    <mergeCell ref="BL1:BM1"/>
    <mergeCell ref="AN1:AO1"/>
    <mergeCell ref="AP1:AQ1"/>
    <mergeCell ref="BN1:BO1"/>
    <mergeCell ref="BP1:BQ1"/>
    <mergeCell ref="IZ1:JA1"/>
    <mergeCell ref="HB1:HC1"/>
    <mergeCell ref="BR1:BS1"/>
    <mergeCell ref="V1:W1"/>
    <mergeCell ref="X1:Y1"/>
    <mergeCell ref="Z1:AA1"/>
    <mergeCell ref="BB1:BC1"/>
    <mergeCell ref="BD1:BE1"/>
    <mergeCell ref="AB1:AC1"/>
    <mergeCell ref="BH1:BI1"/>
    <mergeCell ref="CD1:CE1"/>
    <mergeCell ref="KV1:KW1"/>
    <mergeCell ref="KN1:KO1"/>
    <mergeCell ref="FN1:FO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FB1:FC1"/>
    <mergeCell ref="JT1:JU1"/>
    <mergeCell ref="JD1:JE1"/>
    <mergeCell ref="HZ1:IA1"/>
    <mergeCell ref="CZ1:DA1"/>
    <mergeCell ref="DV1:DW1"/>
    <mergeCell ref="DT1:DU1"/>
    <mergeCell ref="LF1:LG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FH1:FI1"/>
    <mergeCell ref="LD1:LE1"/>
    <mergeCell ref="KZ1:LA1"/>
    <mergeCell ref="IF1:IG1"/>
    <mergeCell ref="KT1:KU1"/>
    <mergeCell ref="ET1:EU1"/>
    <mergeCell ref="EJ1:EK1"/>
    <mergeCell ref="EN1:EO1"/>
    <mergeCell ref="EL1:EM1"/>
    <mergeCell ref="EP1:EQ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  <mergeCell ref="KD1:K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LI20"/>
  <sheetViews>
    <sheetView zoomScaleNormal="100" workbookViewId="0">
      <pane xSplit="1" ySplit="2" topLeftCell="KR5" activePane="bottomRight" state="frozen"/>
      <selection pane="topRight" activeCell="B1" sqref="B1"/>
      <selection pane="bottomLeft" activeCell="A3" sqref="A3"/>
      <selection pane="bottomRight" activeCell="LF1" sqref="LF1:LG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4" max="314" width="12.90625" bestFit="1" customWidth="1"/>
    <col min="318" max="318" width="10.1796875" customWidth="1"/>
    <col min="319" max="319" width="10.453125" customWidth="1"/>
  </cols>
  <sheetData>
    <row r="1" spans="1:321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1">
        <v>46054</v>
      </c>
      <c r="LE1" s="52"/>
      <c r="LF1" s="54" t="s">
        <v>73</v>
      </c>
      <c r="LG1" s="55"/>
    </row>
    <row r="2" spans="1:321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25" t="s">
        <v>41</v>
      </c>
      <c r="LG2" s="26" t="s">
        <v>42</v>
      </c>
    </row>
    <row r="3" spans="1:321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42">
        <v>3896566.6666666665</v>
      </c>
      <c r="KU3" s="42">
        <f>KT3/INDEX(Exchange_rate18,MATCH('Total Basket CMB_Regions '!$A3,Exch_regions,0),MATCH('Total Basket CMB_Regions '!KT$1,Exch_month20,0))</f>
        <v>149.86794871794871</v>
      </c>
      <c r="KV3" s="42">
        <v>3875816.6666666665</v>
      </c>
      <c r="KW3" s="42">
        <f>KV3/INDEX(Exchange_rate19,MATCH('Total Basket CMB_Regions '!$A3,Exch_regions,0),MATCH('Total Basket CMB_Regions '!KV$1,Exch_month21,0))</f>
        <v>149.0698717948718</v>
      </c>
      <c r="KX3" s="2">
        <v>4013600</v>
      </c>
      <c r="KY3" s="42">
        <f>KX3/INDEX(Exchange_rate20,MATCH('Total Basket CMB_Regions '!$A3,Exch_regions,0),MATCH(KX$1,Exch_month22,0))</f>
        <v>143.34285714285716</v>
      </c>
      <c r="KZ3" s="42">
        <v>3953450</v>
      </c>
      <c r="LA3" s="42">
        <f>KZ3/INDEX(Exchange_rate22,MATCH('Total Basket CMB_Regions '!$A3,Exch_regions,0),MATCH(KZ$1,Exch_month24,0))</f>
        <v>150.13101265822786</v>
      </c>
      <c r="LB3" s="42">
        <v>4053290</v>
      </c>
      <c r="LC3" s="42">
        <f>LB3/INDEX(Exchange_rate23,MATCH('Total Basket CMB_Regions '!$A3,Exch_regions,0),MATCH(LB$1,Exch_month25,0))</f>
        <v>153.92240506329114</v>
      </c>
      <c r="LD3" s="42">
        <v>3938450</v>
      </c>
      <c r="LE3" s="42">
        <f>LD3/INDEX(Exchange_rate24,MATCH('Total Basket CMB_Regions '!$A3,Exch_regions,0),MATCH(LD$1,Exch_month26,0))</f>
        <v>149.56139240506329</v>
      </c>
      <c r="LF3" s="24">
        <f>AVERAGE(GN3,HL3,IJ3,JH3,KF3)</f>
        <v>3758099.8666666672</v>
      </c>
      <c r="LG3" s="24">
        <f>AVERAGE(GO3,HM3,IK3,JI3,KG3)</f>
        <v>144.64061219691649</v>
      </c>
      <c r="LI3" s="41"/>
    </row>
    <row r="4" spans="1:321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42">
        <v>4099750</v>
      </c>
      <c r="KU4" s="42">
        <f>KT4/INDEX(Exchange_rate18,MATCH('Total Basket CMB_Regions '!$A4,Exch_regions,0),MATCH('Total Basket CMB_Regions '!KT$1,Exch_month20,0))</f>
        <v>113.88194444444444</v>
      </c>
      <c r="KV4" s="42">
        <v>4089250</v>
      </c>
      <c r="KW4" s="42">
        <f>KV4/INDEX(Exchange_rate19,MATCH('Total Basket CMB_Regions '!$A4,Exch_regions,0),MATCH('Total Basket CMB_Regions '!KV$1,Exch_month21,0))</f>
        <v>112.03424657534246</v>
      </c>
      <c r="KX4" s="2">
        <v>4115575</v>
      </c>
      <c r="KY4" s="42">
        <f>KX4/INDEX(Exchange_rate20,MATCH('Total Basket CMB_Regions '!$A4,Exch_regions,0),MATCH(KX$1,Exch_month22,0))</f>
        <v>111.23175675675675</v>
      </c>
      <c r="KZ4" s="42">
        <v>4099500</v>
      </c>
      <c r="LA4" s="42">
        <f>KZ4/INDEX(Exchange_rate22,MATCH('Total Basket CMB_Regions '!$A4,Exch_regions,0),MATCH(KZ$1,Exch_month24,0))</f>
        <v>112.00819672131148</v>
      </c>
      <c r="LB4" s="42">
        <v>4102500</v>
      </c>
      <c r="LC4" s="42">
        <f>LB4/INDEX(Exchange_rate23,MATCH('Total Basket CMB_Regions '!$A4,Exch_regions,0),MATCH(LB$1,Exch_month25,0))</f>
        <v>113.95833333333333</v>
      </c>
      <c r="LD4" s="42">
        <v>4113750</v>
      </c>
      <c r="LE4" s="42">
        <f>LD4/INDEX(Exchange_rate24,MATCH('Total Basket CMB_Regions '!$A4,Exch_regions,0),MATCH(LD$1,Exch_month26,0))</f>
        <v>112.70547945205479</v>
      </c>
      <c r="LF4" s="24">
        <f t="shared" ref="LF4:LF20" si="0">AVERAGE(GN4,HL4,IJ4,JH4,KF4)</f>
        <v>3933550</v>
      </c>
      <c r="LG4" s="24">
        <f t="shared" ref="LG4:LG20" si="1">AVERAGE(GO4,HM4,IK4,JI4,KG4)</f>
        <v>114.68013350455814</v>
      </c>
      <c r="LI4" s="41"/>
    </row>
    <row r="5" spans="1:321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42">
        <v>5077985</v>
      </c>
      <c r="KU5" s="42">
        <f>KT5/INDEX(Exchange_rate18,MATCH('Total Basket CMB_Regions '!$A5,Exch_regions,0),MATCH('Total Basket CMB_Regions '!KT$1,Exch_month20,0))</f>
        <v>120.90440476190476</v>
      </c>
      <c r="KV5" s="42">
        <v>5042503</v>
      </c>
      <c r="KW5" s="42">
        <f>KV5/INDEX(Exchange_rate19,MATCH('Total Basket CMB_Regions '!$A5,Exch_regions,0),MATCH('Total Basket CMB_Regions '!KV$1,Exch_month21,0))</f>
        <v>120.05959523809524</v>
      </c>
      <c r="KX5" s="2">
        <v>5042924.5</v>
      </c>
      <c r="KY5" s="42">
        <f>KX5/INDEX(Exchange_rate20,MATCH('Total Basket CMB_Regions '!$A5,Exch_regions,0),MATCH(KX$1,Exch_month22,0))</f>
        <v>120.06963095238095</v>
      </c>
      <c r="KZ5" s="42">
        <v>5275360</v>
      </c>
      <c r="LA5" s="42">
        <f>KZ5/INDEX(Exchange_rate22,MATCH('Total Basket CMB_Regions '!$A5,Exch_regions,0),MATCH(KZ$1,Exch_month24,0))</f>
        <v>125.60380952380953</v>
      </c>
      <c r="LB5" s="42">
        <v>5295640.5</v>
      </c>
      <c r="LC5" s="42">
        <f>LB5/INDEX(Exchange_rate23,MATCH('Total Basket CMB_Regions '!$A5,Exch_regions,0),MATCH(LB$1,Exch_month25,0))</f>
        <v>126.08667857142858</v>
      </c>
      <c r="LD5" s="42">
        <v>5317190.75</v>
      </c>
      <c r="LE5" s="42">
        <f>LD5/INDEX(Exchange_rate24,MATCH('Total Basket CMB_Regions '!$A5,Exch_regions,0),MATCH(LD$1,Exch_month26,0))</f>
        <v>126.59977976190476</v>
      </c>
      <c r="LF5" s="24">
        <f t="shared" si="0"/>
        <v>5267136.3</v>
      </c>
      <c r="LG5" s="24">
        <f t="shared" si="1"/>
        <v>126.89648937728937</v>
      </c>
      <c r="LI5" s="41"/>
    </row>
    <row r="6" spans="1:321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42">
        <v>6955100</v>
      </c>
      <c r="KU6" s="42">
        <f>KT6/INDEX(Exchange_rate18,MATCH('Total Basket CMB_Regions '!$A6,Exch_regions,0),MATCH('Total Basket CMB_Regions '!KT$1,Exch_month20,0))</f>
        <v>165.59761904761905</v>
      </c>
      <c r="KV6" s="42">
        <v>6920750</v>
      </c>
      <c r="KW6" s="42">
        <f>KV6/INDEX(Exchange_rate19,MATCH('Total Basket CMB_Regions '!$A6,Exch_regions,0),MATCH('Total Basket CMB_Regions '!KV$1,Exch_month21,0))</f>
        <v>164.7797619047619</v>
      </c>
      <c r="KX6" s="2">
        <v>6884800</v>
      </c>
      <c r="KY6" s="42">
        <f>KX6/INDEX(Exchange_rate20,MATCH('Total Basket CMB_Regions '!$A6,Exch_regions,0),MATCH(KX$1,Exch_month22,0))</f>
        <v>163.92380952380952</v>
      </c>
      <c r="KZ6" s="42">
        <v>7000100</v>
      </c>
      <c r="LA6" s="42">
        <f>KZ6/INDEX(Exchange_rate22,MATCH('Total Basket CMB_Regions '!$A6,Exch_regions,0),MATCH(KZ$1,Exch_month24,0))</f>
        <v>166.66904761904763</v>
      </c>
      <c r="LB6" s="42">
        <v>7099250</v>
      </c>
      <c r="LC6" s="42">
        <f>LB6/INDEX(Exchange_rate23,MATCH('Total Basket CMB_Regions '!$A6,Exch_regions,0),MATCH(LB$1,Exch_month25,0))</f>
        <v>169.0297619047619</v>
      </c>
      <c r="LD6" s="42">
        <v>7147275</v>
      </c>
      <c r="LE6" s="42">
        <f>LD6/INDEX(Exchange_rate24,MATCH('Total Basket CMB_Regions '!$A6,Exch_regions,0),MATCH(LD$1,Exch_month26,0))</f>
        <v>170.17321428571429</v>
      </c>
      <c r="LF6" s="24">
        <f t="shared" si="0"/>
        <v>6233903</v>
      </c>
      <c r="LG6" s="24">
        <f t="shared" si="1"/>
        <v>147.4214384236453</v>
      </c>
      <c r="LI6" s="41"/>
    </row>
    <row r="7" spans="1:321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42">
        <v>7378100</v>
      </c>
      <c r="KU7" s="42">
        <f>KT7/INDEX(Exchange_rate18,MATCH('Total Basket CMB_Regions '!$A7,Exch_regions,0),MATCH('Total Basket CMB_Regions '!KT$1,Exch_month20,0))</f>
        <v>184.45249999999999</v>
      </c>
      <c r="KV7" s="42">
        <v>7257500</v>
      </c>
      <c r="KW7" s="42">
        <f>KV7/INDEX(Exchange_rate19,MATCH('Total Basket CMB_Regions '!$A7,Exch_regions,0),MATCH('Total Basket CMB_Regions '!KV$1,Exch_month21,0))</f>
        <v>181.4375</v>
      </c>
      <c r="KX7" s="2">
        <v>7339499.9997000005</v>
      </c>
      <c r="KY7" s="42">
        <f>KX7/INDEX(Exchange_rate20,MATCH('Total Basket CMB_Regions '!$A7,Exch_regions,0),MATCH(KX$1,Exch_month22,0))</f>
        <v>183.48749999250001</v>
      </c>
      <c r="KZ7" s="42">
        <v>7636300</v>
      </c>
      <c r="LA7" s="42">
        <f>KZ7/INDEX(Exchange_rate22,MATCH('Total Basket CMB_Regions '!$A7,Exch_regions,0),MATCH(KZ$1,Exch_month24,0))</f>
        <v>189.01732673267327</v>
      </c>
      <c r="LB7" s="42">
        <v>7589000</v>
      </c>
      <c r="LC7" s="42">
        <f>LB7/INDEX(Exchange_rate23,MATCH('Total Basket CMB_Regions '!$A7,Exch_regions,0),MATCH(LB$1,Exch_month25,0))</f>
        <v>189.72499999999999</v>
      </c>
      <c r="LD7" s="42">
        <v>7727750</v>
      </c>
      <c r="LE7" s="42">
        <f>LD7/INDEX(Exchange_rate24,MATCH('Total Basket CMB_Regions '!$A7,Exch_regions,0),MATCH(LD$1,Exch_month26,0))</f>
        <v>193.19374999999999</v>
      </c>
      <c r="LF7" s="24">
        <f t="shared" si="0"/>
        <v>6241376.9000000004</v>
      </c>
      <c r="LG7" s="24">
        <f t="shared" si="1"/>
        <v>153.50810305555555</v>
      </c>
      <c r="LI7" s="41"/>
    </row>
    <row r="8" spans="1:321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42">
        <v>7849500</v>
      </c>
      <c r="KU8" s="42">
        <f>KT8/INDEX(Exchange_rate18,MATCH('Total Basket CMB_Regions '!$A8,Exch_regions,0),MATCH('Total Basket CMB_Regions '!KT$1,Exch_month20,0))</f>
        <v>186.89285714285714</v>
      </c>
      <c r="KV8" s="42">
        <v>7936500</v>
      </c>
      <c r="KW8" s="42">
        <f>KV8/INDEX(Exchange_rate19,MATCH('Total Basket CMB_Regions '!$A8,Exch_regions,0),MATCH('Total Basket CMB_Regions '!KV$1,Exch_month21,0))</f>
        <v>188.96428571428572</v>
      </c>
      <c r="KX8" s="2">
        <v>7967500</v>
      </c>
      <c r="KY8" s="42">
        <f>KX8/INDEX(Exchange_rate20,MATCH('Total Basket CMB_Regions '!$A8,Exch_regions,0),MATCH(KX$1,Exch_month22,0))</f>
        <v>189.70238095238096</v>
      </c>
      <c r="KZ8" s="42">
        <v>8012300</v>
      </c>
      <c r="LA8" s="42">
        <f>KZ8/INDEX(Exchange_rate22,MATCH('Total Basket CMB_Regions '!$A8,Exch_regions,0),MATCH(KZ$1,Exch_month24,0))</f>
        <v>190.76904761904763</v>
      </c>
      <c r="LB8" s="42">
        <v>8088000</v>
      </c>
      <c r="LC8" s="42">
        <f>LB8/INDEX(Exchange_rate23,MATCH('Total Basket CMB_Regions '!$A8,Exch_regions,0),MATCH(LB$1,Exch_month25,0))</f>
        <v>192.57142857142858</v>
      </c>
      <c r="LD8" s="42">
        <v>8020500</v>
      </c>
      <c r="LE8" s="42">
        <f>LD8/INDEX(Exchange_rate24,MATCH('Total Basket CMB_Regions '!$A8,Exch_regions,0),MATCH(LD$1,Exch_month26,0))</f>
        <v>190.96428571428572</v>
      </c>
      <c r="LF8" s="24">
        <f t="shared" si="0"/>
        <v>7310930.5753723532</v>
      </c>
      <c r="LG8" s="24">
        <f t="shared" si="1"/>
        <v>176.84040724145171</v>
      </c>
      <c r="LI8" s="41"/>
    </row>
    <row r="9" spans="1:321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42">
        <v>1811600</v>
      </c>
      <c r="KU9" s="42">
        <f>KT9/INDEX(Exchange_rate18,MATCH('Total Basket CMB_Regions '!$A9,Exch_regions,0),MATCH('Total Basket CMB_Regions '!KT$1,Exch_month20,0))</f>
        <v>170.90566037735849</v>
      </c>
      <c r="KV9" s="42">
        <v>1742500</v>
      </c>
      <c r="KW9" s="42">
        <f>KV9/INDEX(Exchange_rate19,MATCH('Total Basket CMB_Regions '!$A9,Exch_regions,0),MATCH('Total Basket CMB_Regions '!KV$1,Exch_month21,0))</f>
        <v>162.85046728971963</v>
      </c>
      <c r="KX9" s="2">
        <v>1632500</v>
      </c>
      <c r="KY9" s="42">
        <f>KX9/INDEX(Exchange_rate20,MATCH('Total Basket CMB_Regions '!$A9,Exch_regions,0),MATCH(KX$1,Exch_month22,0))</f>
        <v>150.80831408775981</v>
      </c>
      <c r="KZ9" s="42">
        <v>1635200</v>
      </c>
      <c r="LA9" s="42">
        <f>KZ9/INDEX(Exchange_rate22,MATCH('Total Basket CMB_Regions '!$A9,Exch_regions,0),MATCH(KZ$1,Exch_month24,0))</f>
        <v>151.40740740740742</v>
      </c>
      <c r="LB9" s="42">
        <v>1634500</v>
      </c>
      <c r="LC9" s="42">
        <f>LB9/INDEX(Exchange_rate23,MATCH('Total Basket CMB_Regions '!$A9,Exch_regions,0),MATCH(LB$1,Exch_month25,0))</f>
        <v>152.04651162790697</v>
      </c>
      <c r="LD9" s="42">
        <v>1648000</v>
      </c>
      <c r="LE9" s="42">
        <f>LD9/INDEX(Exchange_rate24,MATCH('Total Basket CMB_Regions '!$A9,Exch_regions,0),MATCH(LD$1,Exch_month26,0))</f>
        <v>152.59259259259258</v>
      </c>
      <c r="LF9" s="24">
        <f t="shared" si="0"/>
        <v>1304866.3</v>
      </c>
      <c r="LG9" s="24">
        <f t="shared" si="1"/>
        <v>145.720187968766</v>
      </c>
      <c r="LI9" s="41"/>
    </row>
    <row r="10" spans="1:321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42">
        <v>1500500</v>
      </c>
      <c r="KU10" s="42">
        <f>KT10/INDEX(Exchange_rate18,MATCH('Total Basket CMB_Regions '!$A10,Exch_regions,0),MATCH('Total Basket CMB_Regions '!KT$1,Exch_month20,0))</f>
        <v>150.05000000000001</v>
      </c>
      <c r="KV10" s="42">
        <v>1499250</v>
      </c>
      <c r="KW10" s="42">
        <f>KV10/INDEX(Exchange_rate19,MATCH('Total Basket CMB_Regions '!$A10,Exch_regions,0),MATCH('Total Basket CMB_Regions '!KV$1,Exch_month21,0))</f>
        <v>146.26829268292684</v>
      </c>
      <c r="KX10" s="2">
        <v>1622500</v>
      </c>
      <c r="KY10" s="42">
        <f>KX10/INDEX(Exchange_rate20,MATCH('Total Basket CMB_Regions '!$A10,Exch_regions,0),MATCH(KX$1,Exch_month22,0))</f>
        <v>162.25</v>
      </c>
      <c r="KZ10" s="42">
        <v>1622500</v>
      </c>
      <c r="LA10" s="42">
        <f>KZ10/INDEX(Exchange_rate22,MATCH('Total Basket CMB_Regions '!$A10,Exch_regions,0),MATCH(KZ$1,Exch_month24,0))</f>
        <v>162.25</v>
      </c>
      <c r="LB10" s="42">
        <v>1612500</v>
      </c>
      <c r="LC10" s="42">
        <f>LB10/INDEX(Exchange_rate23,MATCH('Total Basket CMB_Regions '!$A10,Exch_regions,0),MATCH(LB$1,Exch_month25,0))</f>
        <v>150.70093457943926</v>
      </c>
      <c r="LD10" s="42">
        <v>1615500</v>
      </c>
      <c r="LE10" s="42">
        <f>LD10/INDEX(Exchange_rate24,MATCH('Total Basket CMB_Regions '!$A10,Exch_regions,0),MATCH(LD$1,Exch_month26,0))</f>
        <v>161.55000000000001</v>
      </c>
      <c r="LF10" s="24">
        <f t="shared" si="0"/>
        <v>1248344.3</v>
      </c>
      <c r="LG10" s="24">
        <f t="shared" si="1"/>
        <v>140.3823352500126</v>
      </c>
      <c r="LI10" s="41"/>
    </row>
    <row r="11" spans="1:321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42">
        <v>1623958.3333999999</v>
      </c>
      <c r="KU11" s="42">
        <f>KT11/INDEX(Exchange_rate18,MATCH('Total Basket CMB_Regions '!$A11,Exch_regions,0),MATCH('Total Basket CMB_Regions '!KT$1,Exch_month20,0))</f>
        <v>162.39583334</v>
      </c>
      <c r="KV11" s="42">
        <v>1636250</v>
      </c>
      <c r="KW11" s="42">
        <f>KV11/INDEX(Exchange_rate19,MATCH('Total Basket CMB_Regions '!$A11,Exch_regions,0),MATCH('Total Basket CMB_Regions '!KV$1,Exch_month21,0))</f>
        <v>163.625</v>
      </c>
      <c r="KX11" s="2">
        <v>1633312.5</v>
      </c>
      <c r="KY11" s="42">
        <f>KX11/INDEX(Exchange_rate20,MATCH('Total Basket CMB_Regions '!$A11,Exch_regions,0),MATCH(KX$1,Exch_month22,0))</f>
        <v>163.33125000000001</v>
      </c>
      <c r="KZ11" s="42">
        <v>1570468.75</v>
      </c>
      <c r="LA11" s="42">
        <f>KZ11/INDEX(Exchange_rate22,MATCH('Total Basket CMB_Regions '!$A11,Exch_regions,0),MATCH(KZ$1,Exch_month24,0))</f>
        <v>151.73611111111111</v>
      </c>
      <c r="LB11" s="42">
        <v>1562031.25</v>
      </c>
      <c r="LC11" s="42">
        <f>LB11/INDEX(Exchange_rate23,MATCH('Total Basket CMB_Regions '!$A11,Exch_regions,0),MATCH(LB$1,Exch_month25,0))</f>
        <v>150.64434853891407</v>
      </c>
      <c r="LD11" s="42">
        <v>1652749.9998999999</v>
      </c>
      <c r="LE11" s="42">
        <f>LD11/INDEX(Exchange_rate24,MATCH('Total Basket CMB_Regions '!$A11,Exch_regions,0),MATCH(LD$1,Exch_month26,0))</f>
        <v>153.92316646332944</v>
      </c>
      <c r="LF11" s="24">
        <f t="shared" si="0"/>
        <v>1366230.85</v>
      </c>
      <c r="LG11" s="24">
        <f t="shared" si="1"/>
        <v>154.22055589209359</v>
      </c>
      <c r="LI11" s="41"/>
    </row>
    <row r="12" spans="1:321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42">
        <v>2504866.1666666665</v>
      </c>
      <c r="KU12" s="42">
        <f>KT12/INDEX(Exchange_rate18,MATCH('Total Basket CMB_Regions '!$A12,Exch_regions,0),MATCH('Total Basket CMB_Regions '!KT$1,Exch_month20,0))</f>
        <v>85.881125714285702</v>
      </c>
      <c r="KV12" s="42">
        <v>2468838.3333333335</v>
      </c>
      <c r="KW12" s="42">
        <f>KV12/INDEX(Exchange_rate19,MATCH('Total Basket CMB_Regions '!$A12,Exch_regions,0),MATCH('Total Basket CMB_Regions '!KV$1,Exch_month21,0))</f>
        <v>81.390274725274736</v>
      </c>
      <c r="KX12" s="2">
        <v>2845833.3333333335</v>
      </c>
      <c r="KY12" s="42">
        <f>KX12/INDEX(Exchange_rate20,MATCH('Total Basket CMB_Regions '!$A12,Exch_regions,0),MATCH(KX$1,Exch_month22,0))</f>
        <v>95.124288308765372</v>
      </c>
      <c r="KZ12" s="42">
        <v>3056300</v>
      </c>
      <c r="LA12" s="42">
        <f>KZ12/INDEX(Exchange_rate22,MATCH('Total Basket CMB_Regions '!$A12,Exch_regions,0),MATCH(KZ$1,Exch_month24,0))</f>
        <v>99.988004362050162</v>
      </c>
      <c r="LB12" s="42">
        <v>2993750</v>
      </c>
      <c r="LC12" s="42">
        <f>LB12/INDEX(Exchange_rate23,MATCH('Total Basket CMB_Regions '!$A12,Exch_regions,0),MATCH(LB$1,Exch_month25,0))</f>
        <v>97.940589524650761</v>
      </c>
      <c r="LD12" s="42">
        <v>3032191.6666666665</v>
      </c>
      <c r="LE12" s="42">
        <f>LD12/INDEX(Exchange_rate24,MATCH('Total Basket CMB_Regions '!$A12,Exch_regions,0),MATCH(LD$1,Exch_month26,0))</f>
        <v>96.00606860158311</v>
      </c>
      <c r="LF12" s="24">
        <f t="shared" si="0"/>
        <v>3361325.2666666671</v>
      </c>
      <c r="LG12" s="24">
        <f t="shared" si="1"/>
        <v>114.66276826492003</v>
      </c>
      <c r="LI12" s="41"/>
    </row>
    <row r="13" spans="1:321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42">
        <v>2390836.9999833335</v>
      </c>
      <c r="KU13" s="42">
        <f>KT13/INDEX(Exchange_rate18,MATCH('Total Basket CMB_Regions '!$A13,Exch_regions,0),MATCH('Total Basket CMB_Regions '!KT$1,Exch_month20,0))</f>
        <v>80.590011235393263</v>
      </c>
      <c r="KV13" s="42">
        <v>2482171.6666666665</v>
      </c>
      <c r="KW13" s="42">
        <f>KV13/INDEX(Exchange_rate19,MATCH('Total Basket CMB_Regions '!$A13,Exch_regions,0),MATCH('Total Basket CMB_Regions '!KV$1,Exch_month21,0))</f>
        <v>73.910818858560788</v>
      </c>
      <c r="KX13" s="2">
        <v>2942085.8333333335</v>
      </c>
      <c r="KY13" s="42">
        <f>KX13/INDEX(Exchange_rate20,MATCH('Total Basket CMB_Regions '!$A13,Exch_regions,0),MATCH(KX$1,Exch_month22,0))</f>
        <v>98.069527777777779</v>
      </c>
      <c r="KZ13" s="42">
        <v>3215100</v>
      </c>
      <c r="LA13" s="42">
        <f>KZ13/INDEX(Exchange_rate22,MATCH('Total Basket CMB_Regions '!$A13,Exch_regions,0),MATCH(KZ$1,Exch_month24,0))</f>
        <v>102.61066607091564</v>
      </c>
      <c r="LB13" s="42">
        <v>3293666.6666666665</v>
      </c>
      <c r="LC13" s="42">
        <f>LB13/INDEX(Exchange_rate23,MATCH('Total Basket CMB_Regions '!$A13,Exch_regions,0),MATCH(LB$1,Exch_month25,0))</f>
        <v>106.24731182795698</v>
      </c>
      <c r="LD13" s="42">
        <v>3329666.6666666665</v>
      </c>
      <c r="LE13" s="42">
        <f>LD13/INDEX(Exchange_rate24,MATCH('Total Basket CMB_Regions '!$A13,Exch_regions,0),MATCH(LD$1,Exch_month26,0))</f>
        <v>103.51295336787564</v>
      </c>
      <c r="LF13" s="24">
        <f t="shared" si="0"/>
        <v>2563192.8666666667</v>
      </c>
      <c r="LG13" s="24">
        <f t="shared" si="1"/>
        <v>95.946274603451414</v>
      </c>
      <c r="LI13" s="41"/>
    </row>
    <row r="14" spans="1:321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42">
        <v>3711250</v>
      </c>
      <c r="KU14" s="42">
        <f>KT14/INDEX(Exchange_rate18,MATCH('Total Basket CMB_Regions '!$A14,Exch_regions,0),MATCH('Total Basket CMB_Regions '!KT$1,Exch_month20,0))</f>
        <v>125.16863406408095</v>
      </c>
      <c r="KV14" s="42">
        <v>3766687.5</v>
      </c>
      <c r="KW14" s="42">
        <f>KV14/INDEX(Exchange_rate19,MATCH('Total Basket CMB_Regions '!$A14,Exch_regions,0),MATCH('Total Basket CMB_Regions '!KV$1,Exch_month21,0))</f>
        <v>127.95541401273886</v>
      </c>
      <c r="KX14" s="2">
        <v>3901406.25</v>
      </c>
      <c r="KY14" s="42">
        <f>KX14/INDEX(Exchange_rate20,MATCH('Total Basket CMB_Regions '!$A14,Exch_regions,0),MATCH(KX$1,Exch_month22,0))</f>
        <v>129.77650727650729</v>
      </c>
      <c r="KZ14" s="42">
        <v>4086950</v>
      </c>
      <c r="LA14" s="42">
        <f>KZ14/INDEX(Exchange_rate22,MATCH('Total Basket CMB_Regions '!$A14,Exch_regions,0),MATCH(KZ$1,Exch_month24,0))</f>
        <v>135.10578512396694</v>
      </c>
      <c r="LB14" s="42">
        <v>4181420</v>
      </c>
      <c r="LC14" s="42">
        <f>LB14/INDEX(Exchange_rate23,MATCH('Total Basket CMB_Regions '!$A14,Exch_regions,0),MATCH(LB$1,Exch_month25,0))</f>
        <v>134.34281124497991</v>
      </c>
      <c r="LD14" s="42">
        <v>4167625</v>
      </c>
      <c r="LE14" s="42">
        <f>LD14/INDEX(Exchange_rate24,MATCH('Total Basket CMB_Regions '!$A14,Exch_regions,0),MATCH(LD$1,Exch_month26,0))</f>
        <v>134.16901408450704</v>
      </c>
      <c r="LF14" s="24">
        <f t="shared" si="0"/>
        <v>3563002.85</v>
      </c>
      <c r="LG14" s="24">
        <f t="shared" si="1"/>
        <v>127.25302173690383</v>
      </c>
      <c r="LI14" s="41"/>
    </row>
    <row r="15" spans="1:321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42">
        <v>2605500</v>
      </c>
      <c r="KU15" s="42">
        <f>KT15/INDEX(Exchange_rate18,MATCH('Total Basket CMB_Regions '!$A15,Exch_regions,0),MATCH('Total Basket CMB_Regions '!KT$1,Exch_month20,0))</f>
        <v>97.584269662921344</v>
      </c>
      <c r="KV15" s="42">
        <v>2594500</v>
      </c>
      <c r="KW15" s="42">
        <f>KV15/INDEX(Exchange_rate19,MATCH('Total Basket CMB_Regions '!$A15,Exch_regions,0),MATCH('Total Basket CMB_Regions '!KV$1,Exch_month21,0))</f>
        <v>97.172284644194761</v>
      </c>
      <c r="KX15" s="2">
        <v>2682000</v>
      </c>
      <c r="KY15" s="42">
        <f>KX15/INDEX(Exchange_rate20,MATCH('Total Basket CMB_Regions '!$A15,Exch_regions,0),MATCH(KX$1,Exch_month22,0))</f>
        <v>100.44943820224719</v>
      </c>
      <c r="KZ15" s="42">
        <v>2704500</v>
      </c>
      <c r="LA15" s="42">
        <f>KZ15/INDEX(Exchange_rate22,MATCH('Total Basket CMB_Regions '!$A15,Exch_regions,0),MATCH(KZ$1,Exch_month24,0))</f>
        <v>101.29213483146067</v>
      </c>
      <c r="LB15" s="42">
        <v>2684000</v>
      </c>
      <c r="LC15" s="42">
        <f>LB15/INDEX(Exchange_rate23,MATCH('Total Basket CMB_Regions '!$A15,Exch_regions,0),MATCH(LB$1,Exch_month25,0))</f>
        <v>100.52434456928839</v>
      </c>
      <c r="LD15" s="42">
        <v>2656500</v>
      </c>
      <c r="LE15" s="42">
        <f>LD15/INDEX(Exchange_rate24,MATCH('Total Basket CMB_Regions '!$A15,Exch_regions,0),MATCH(LD$1,Exch_month26,0))</f>
        <v>99.49438202247191</v>
      </c>
      <c r="LF15" s="24">
        <f t="shared" si="0"/>
        <v>2552650</v>
      </c>
      <c r="LG15" s="24">
        <f t="shared" si="1"/>
        <v>97.611103814205038</v>
      </c>
      <c r="LI15" s="41"/>
    </row>
    <row r="16" spans="1:321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42">
        <v>3734500</v>
      </c>
      <c r="KU16" s="42">
        <f>KT16/INDEX(Exchange_rate18,MATCH('Total Basket CMB_Regions '!$A16,Exch_regions,0),MATCH('Total Basket CMB_Regions '!KT$1,Exch_month20,0))</f>
        <v>126.59322033898304</v>
      </c>
      <c r="KV16" s="42">
        <v>3766500</v>
      </c>
      <c r="KW16" s="42">
        <f>KV16/INDEX(Exchange_rate19,MATCH('Total Basket CMB_Regions '!$A16,Exch_regions,0),MATCH('Total Basket CMB_Regions '!KV$1,Exch_month21,0))</f>
        <v>126.07531380753139</v>
      </c>
      <c r="KX16" s="2">
        <v>3728750</v>
      </c>
      <c r="KY16" s="42">
        <f>KX16/INDEX(Exchange_rate20,MATCH('Total Basket CMB_Regions '!$A16,Exch_regions,0),MATCH(KX$1,Exch_month22,0))</f>
        <v>123.7759336099585</v>
      </c>
      <c r="KZ16" s="42">
        <v>3712775</v>
      </c>
      <c r="LA16" s="42">
        <f>KZ16/INDEX(Exchange_rate22,MATCH('Total Basket CMB_Regions '!$A16,Exch_regions,0),MATCH(KZ$1,Exch_month24,0))</f>
        <v>115.12480620155038</v>
      </c>
      <c r="LB16" s="42">
        <v>3667250</v>
      </c>
      <c r="LC16" s="42">
        <f>LB16/INDEX(Exchange_rate23,MATCH('Total Basket CMB_Regions '!$A16,Exch_regions,0),MATCH(LB$1,Exch_month25,0))</f>
        <v>111.97709923664122</v>
      </c>
      <c r="LD16" s="42">
        <v>3897000</v>
      </c>
      <c r="LE16" s="42">
        <f>LD16/INDEX(Exchange_rate24,MATCH('Total Basket CMB_Regions '!$A16,Exch_regions,0),MATCH(LD$1,Exch_month26,0))</f>
        <v>110.29245283018867</v>
      </c>
      <c r="LF16" s="24">
        <f t="shared" si="0"/>
        <v>3238621.96</v>
      </c>
      <c r="LG16" s="24">
        <f t="shared" si="1"/>
        <v>117.64559133339216</v>
      </c>
      <c r="LI16" s="41"/>
    </row>
    <row r="17" spans="1:321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42">
        <v>2353820.5</v>
      </c>
      <c r="KU17" s="42">
        <f>KT17/INDEX(Exchange_rate18,MATCH('Total Basket CMB_Regions '!$A17,Exch_regions,0),MATCH('Total Basket CMB_Regions '!KT$1,Exch_month20,0))</f>
        <v>85.801476306196847</v>
      </c>
      <c r="KV17" s="42">
        <v>2428274.5</v>
      </c>
      <c r="KW17" s="42">
        <f>KV17/INDEX(Exchange_rate19,MATCH('Total Basket CMB_Regions '!$A17,Exch_regions,0),MATCH('Total Basket CMB_Regions '!KV$1,Exch_month21,0))</f>
        <v>85.03478222805866</v>
      </c>
      <c r="KX17" s="2">
        <v>2562187</v>
      </c>
      <c r="KY17" s="42">
        <f>KX17/INDEX(Exchange_rate20,MATCH('Total Basket CMB_Regions '!$A17,Exch_regions,0),MATCH(KX$1,Exch_month22,0))</f>
        <v>86.123932773109246</v>
      </c>
      <c r="KZ17" s="42">
        <v>2860800.5</v>
      </c>
      <c r="LA17" s="42">
        <f>KZ17/INDEX(Exchange_rate22,MATCH('Total Basket CMB_Regions '!$A17,Exch_regions,0),MATCH(KZ$1,Exch_month24,0))</f>
        <v>93.79673770491803</v>
      </c>
      <c r="LB17" s="42">
        <v>3022766.1427500001</v>
      </c>
      <c r="LC17" s="42">
        <f>LB17/INDEX(Exchange_rate23,MATCH('Total Basket CMB_Regions '!$A17,Exch_regions,0),MATCH(LB$1,Exch_month25,0))</f>
        <v>99.107086647540982</v>
      </c>
      <c r="LD17" s="42">
        <v>3112124.5</v>
      </c>
      <c r="LE17" s="42">
        <f>LD17/INDEX(Exchange_rate24,MATCH('Total Basket CMB_Regions '!$A17,Exch_regions,0),MATCH(LD$1,Exch_month26,0))</f>
        <v>101.20730081300813</v>
      </c>
      <c r="LF17" s="24">
        <f t="shared" si="0"/>
        <v>2241940.9</v>
      </c>
      <c r="LG17" s="24">
        <f t="shared" si="1"/>
        <v>82.692848490654228</v>
      </c>
      <c r="LI17" s="41"/>
    </row>
    <row r="18" spans="1:321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42">
        <v>2371266.6666666665</v>
      </c>
      <c r="KU18" s="42">
        <f>KT18/INDEX(Exchange_rate18,MATCH('Total Basket CMB_Regions '!$A18,Exch_regions,0),MATCH('Total Basket CMB_Regions '!KT$1,Exch_month20,0))</f>
        <v>79.840628507295165</v>
      </c>
      <c r="KV18" s="42">
        <v>2458266.6666666665</v>
      </c>
      <c r="KW18" s="42">
        <f>KV18/INDEX(Exchange_rate19,MATCH('Total Basket CMB_Regions '!$A18,Exch_regions,0),MATCH('Total Basket CMB_Regions '!KV$1,Exch_month21,0))</f>
        <v>79.727567567567561</v>
      </c>
      <c r="KX18" s="2">
        <v>2675033.3333333335</v>
      </c>
      <c r="KY18" s="42">
        <f>KX18/INDEX(Exchange_rate20,MATCH('Total Basket CMB_Regions '!$A18,Exch_regions,0),MATCH(KX$1,Exch_month22,0))</f>
        <v>85.373404255319159</v>
      </c>
      <c r="KZ18" s="42">
        <v>2807583.3333333335</v>
      </c>
      <c r="LA18" s="42">
        <f>KZ18/INDEX(Exchange_rate22,MATCH('Total Basket CMB_Regions '!$A18,Exch_regions,0),MATCH(KZ$1,Exch_month24,0))</f>
        <v>87.372925311203332</v>
      </c>
      <c r="LB18" s="42">
        <v>3222455.6666666665</v>
      </c>
      <c r="LC18" s="42">
        <f>LB18/INDEX(Exchange_rate23,MATCH('Total Basket CMB_Regions '!$A18,Exch_regions,0),MATCH(LB$1,Exch_month25,0))</f>
        <v>96.673669999999987</v>
      </c>
      <c r="LD18" s="42">
        <v>3388891.6666666665</v>
      </c>
      <c r="LE18" s="42">
        <f>LD18/INDEX(Exchange_rate24,MATCH('Total Basket CMB_Regions '!$A18,Exch_regions,0),MATCH(LD$1,Exch_month26,0))</f>
        <v>101.66674999999999</v>
      </c>
      <c r="LF18" s="24">
        <f t="shared" si="0"/>
        <v>2395523.2000000002</v>
      </c>
      <c r="LG18" s="24">
        <f t="shared" si="1"/>
        <v>87.344161399228739</v>
      </c>
      <c r="LI18" s="41"/>
    </row>
    <row r="19" spans="1:321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42">
        <v>2887421</v>
      </c>
      <c r="KU19" s="42">
        <f>KT19/INDEX(Exchange_rate18,MATCH('Total Basket CMB_Regions '!$A19,Exch_regions,0),MATCH('Total Basket CMB_Regions '!KT$1,Exch_month20,0))</f>
        <v>96.247366666666665</v>
      </c>
      <c r="KV19" s="42">
        <v>2861124.5</v>
      </c>
      <c r="KW19" s="42">
        <f>KV19/INDEX(Exchange_rate19,MATCH('Total Basket CMB_Regions '!$A19,Exch_regions,0),MATCH('Total Basket CMB_Regions '!KV$1,Exch_month21,0))</f>
        <v>95.37081666666667</v>
      </c>
      <c r="KX19" s="2">
        <v>2999499.5</v>
      </c>
      <c r="KY19" s="42">
        <f>KX19/INDEX(Exchange_rate20,MATCH('Total Basket CMB_Regions '!$A19,Exch_regions,0),MATCH(KX$1,Exch_month22,0))</f>
        <v>99.983316666666667</v>
      </c>
      <c r="KZ19" s="42">
        <v>3057300.5</v>
      </c>
      <c r="LA19" s="42">
        <f>KZ19/INDEX(Exchange_rate22,MATCH('Total Basket CMB_Regions '!$A19,Exch_regions,0),MATCH(KZ$1,Exch_month24,0))</f>
        <v>101.91001666666666</v>
      </c>
      <c r="LB19" s="42">
        <v>3105846.5</v>
      </c>
      <c r="LC19" s="42">
        <f>LB19/INDEX(Exchange_rate23,MATCH('Total Basket CMB_Regions '!$A19,Exch_regions,0),MATCH(LB$1,Exch_month25,0))</f>
        <v>103.52821666666667</v>
      </c>
      <c r="LD19" s="42">
        <v>3110374.5</v>
      </c>
      <c r="LE19" s="42">
        <f>LD19/INDEX(Exchange_rate24,MATCH('Total Basket CMB_Regions '!$A19,Exch_regions,0),MATCH(LD$1,Exch_month26,0))</f>
        <v>103.67915000000001</v>
      </c>
      <c r="LF19" s="24">
        <f t="shared" si="0"/>
        <v>2923561.4</v>
      </c>
      <c r="LG19" s="24">
        <f t="shared" si="1"/>
        <v>106.81831289757413</v>
      </c>
      <c r="LI19" s="41"/>
    </row>
    <row r="20" spans="1:321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42">
        <v>2986869.6666666665</v>
      </c>
      <c r="KU20" s="42">
        <f>KT20/INDEX(Exchange_rate18,MATCH('Total Basket CMB_Regions '!$A20,Exch_regions,0),MATCH('Total Basket CMB_Regions '!KT$1,Exch_month20,0))</f>
        <v>109.27571951219512</v>
      </c>
      <c r="KV20" s="42">
        <v>3026067</v>
      </c>
      <c r="KW20" s="42">
        <f>KV20/INDEX(Exchange_rate19,MATCH('Total Basket CMB_Regions '!$A20,Exch_regions,0),MATCH('Total Basket CMB_Regions '!KV$1,Exch_month21,0))</f>
        <v>111.04833027522936</v>
      </c>
      <c r="KX20" s="2">
        <v>3135663.6666666665</v>
      </c>
      <c r="KY20" s="42">
        <f>KX20/INDEX(Exchange_rate20,MATCH('Total Basket CMB_Regions '!$A20,Exch_regions,0),MATCH(KX$1,Exch_month22,0))</f>
        <v>113.16680902255639</v>
      </c>
      <c r="KZ20" s="42">
        <v>3174566.6666666665</v>
      </c>
      <c r="LA20" s="42">
        <f>KZ20/INDEX(Exchange_rate22,MATCH('Total Basket CMB_Regions '!$A20,Exch_regions,0),MATCH(KZ$1,Exch_month24,0))</f>
        <v>114.57082706766917</v>
      </c>
      <c r="LB20" s="42">
        <v>3225250</v>
      </c>
      <c r="LC20" s="42">
        <f>LB20/INDEX(Exchange_rate23,MATCH('Total Basket CMB_Regions '!$A20,Exch_regions,0),MATCH(LB$1,Exch_month25,0))</f>
        <v>114.26926483613818</v>
      </c>
      <c r="LD20" s="42">
        <v>3285538.6666666665</v>
      </c>
      <c r="LE20" s="42">
        <f>LD20/INDEX(Exchange_rate24,MATCH('Total Basket CMB_Regions '!$A20,Exch_regions,0),MATCH(LD$1,Exch_month26,0))</f>
        <v>115.85796062297972</v>
      </c>
      <c r="LF20" s="24">
        <f t="shared" si="0"/>
        <v>2759437.333333333</v>
      </c>
      <c r="LG20" s="24">
        <f t="shared" si="1"/>
        <v>105.37633455792438</v>
      </c>
      <c r="LI20" s="41"/>
    </row>
  </sheetData>
  <sortState xmlns:xlrd2="http://schemas.microsoft.com/office/spreadsheetml/2017/richdata2" ref="EF32:EI49">
    <sortCondition ref="EF31"/>
  </sortState>
  <mergeCells count="160"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LF1:LG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LB1:LC1"/>
    <mergeCell ref="KX1:KY1"/>
    <mergeCell ref="KD1:KE1"/>
    <mergeCell ref="GR1:G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HL1:HM1"/>
    <mergeCell ref="T1:U1"/>
    <mergeCell ref="AD1:AE1"/>
    <mergeCell ref="AF1:AG1"/>
    <mergeCell ref="AH1:AI1"/>
    <mergeCell ref="BJ1:BK1"/>
    <mergeCell ref="FR1:FS1"/>
    <mergeCell ref="FT1:FU1"/>
    <mergeCell ref="FV1:FW1"/>
    <mergeCell ref="FH1:FI1"/>
    <mergeCell ref="FF1:FG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FP1:FQ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GT1:GU1"/>
    <mergeCell ref="ET1:EU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BZ1:CA1"/>
    <mergeCell ref="CB1:CC1"/>
    <mergeCell ref="CD1:CE1"/>
    <mergeCell ref="CN1:CO1"/>
    <mergeCell ref="CP1:CQ1"/>
    <mergeCell ref="CJ1:CK1"/>
    <mergeCell ref="DX1:DY1"/>
    <mergeCell ref="ED1:EE1"/>
    <mergeCell ref="EB1:EC1"/>
    <mergeCell ref="CL1:CM1"/>
    <mergeCell ref="FD1:FE1"/>
    <mergeCell ref="FB1:FC1"/>
    <mergeCell ref="EZ1:FA1"/>
    <mergeCell ref="EV1:EW1"/>
    <mergeCell ref="EX1:EY1"/>
    <mergeCell ref="FJ1:FK1"/>
    <mergeCell ref="FL1:FM1"/>
    <mergeCell ref="DZ1:EA1"/>
    <mergeCell ref="X1:Y1"/>
    <mergeCell ref="Z1:AA1"/>
    <mergeCell ref="AB1:AC1"/>
    <mergeCell ref="AN1:A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  <mergeCell ref="DR1:DS1"/>
    <mergeCell ref="LD1:LE1"/>
    <mergeCell ref="DP1:DQ1"/>
    <mergeCell ref="ER1:ES1"/>
    <mergeCell ref="GX1:GY1"/>
    <mergeCell ref="GV1:GW1"/>
    <mergeCell ref="CR1:CS1"/>
    <mergeCell ref="CT1:CU1"/>
    <mergeCell ref="DH1:DI1"/>
    <mergeCell ref="CX1:CY1"/>
    <mergeCell ref="CZ1:DA1"/>
    <mergeCell ref="DB1:DC1"/>
    <mergeCell ref="DD1:DE1"/>
    <mergeCell ref="FN1:FO1"/>
    <mergeCell ref="CV1:CW1"/>
    <mergeCell ref="FZ1:GA1"/>
    <mergeCell ref="FX1:FY1"/>
    <mergeCell ref="GF1:GG1"/>
    <mergeCell ref="GH1:GI1"/>
    <mergeCell ref="KZ1:LA1"/>
    <mergeCell ref="KV1:KW1"/>
    <mergeCell ref="KT1:KU1"/>
    <mergeCell ref="DF1:DG1"/>
    <mergeCell ref="DJ1:DK1"/>
    <mergeCell ref="EN1:EO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FC20"/>
  <sheetViews>
    <sheetView workbookViewId="0">
      <pane xSplit="1" ySplit="1" topLeftCell="EN2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FC2" sqref="FC2:FC19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  <col min="154" max="154" width="10.08984375" bestFit="1" customWidth="1"/>
    <col min="156" max="157" width="9.6328125" bestFit="1" customWidth="1"/>
  </cols>
  <sheetData>
    <row r="1" spans="1:159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  <c r="FC1" s="32">
        <v>46054</v>
      </c>
    </row>
    <row r="2" spans="1:159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  <c r="EX2" s="36">
        <f>INDEX(Exchange_rate18,MATCH('Exch rates'!A2,Exch_regions,0),MATCH(EX$1,Exch_month20,0))</f>
        <v>26000</v>
      </c>
      <c r="EY2" s="36">
        <f>INDEX(Exchange_rate19,MATCH('Exch rates'!A2,Exch_regions,0),MATCH(EY$1,Exch_month21,0))</f>
        <v>26000</v>
      </c>
      <c r="EZ2" s="36">
        <f>INDEX(Exchange_rate20,MATCH('Exch rates'!A2,Exch_regions,0),MATCH(EZ$1,Exch_month22,0))</f>
        <v>28000</v>
      </c>
      <c r="FA2" s="36">
        <f>INDEX(Exchange_rate22,MATCH('Exch rates'!A2,Exch_regions,0),MATCH(FA$1,Exch_month24,0))</f>
        <v>26333.333333333332</v>
      </c>
      <c r="FB2" s="36">
        <f>INDEX(Exchange_rate23,MATCH('Exch rates'!A2,Exch_regions,0),MATCH(FB$1,Exch_month25,0))</f>
        <v>26333.333333333332</v>
      </c>
      <c r="FC2" s="36">
        <f>INDEX(Exchange_rate24,MATCH('Exch rates'!A2,Exch_regions,0),MATCH(FC$1,Exch_month26,0))</f>
        <v>26333.333333333332</v>
      </c>
    </row>
    <row r="3" spans="1:159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  <c r="EX3" s="36">
        <f>INDEX(Exchange_rate18,MATCH('Exch rates'!A3,Exch_regions,0),MATCH(EX$1,Exch_month20,0))</f>
        <v>36000</v>
      </c>
      <c r="EY3" s="36">
        <f>INDEX(Exchange_rate19,MATCH('Exch rates'!A3,Exch_regions,0),MATCH(EY$1,Exch_month21,0))</f>
        <v>36500</v>
      </c>
      <c r="EZ3" s="36">
        <f>INDEX(Exchange_rate20,MATCH('Exch rates'!A3,Exch_regions,0),MATCH(EZ$1,Exch_month22,0))</f>
        <v>37000</v>
      </c>
      <c r="FA3" s="36">
        <f>INDEX(Exchange_rate22,MATCH('Exch rates'!A3,Exch_regions,0),MATCH(FA$1,Exch_month24,0))</f>
        <v>36600</v>
      </c>
      <c r="FB3" s="36">
        <f>INDEX(Exchange_rate23,MATCH('Exch rates'!A3,Exch_regions,0),MATCH(FB$1,Exch_month25,0))</f>
        <v>36000</v>
      </c>
      <c r="FC3" s="36">
        <f>INDEX(Exchange_rate24,MATCH('Exch rates'!A3,Exch_regions,0),MATCH(FC$1,Exch_month26,0))</f>
        <v>36500</v>
      </c>
    </row>
    <row r="4" spans="1:159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  <c r="EX4" s="36">
        <f>INDEX(Exchange_rate18,MATCH('Exch rates'!A4,Exch_regions,0),MATCH(EX$1,Exch_month20,0))</f>
        <v>42000</v>
      </c>
      <c r="EY4" s="36">
        <f>INDEX(Exchange_rate19,MATCH('Exch rates'!A4,Exch_regions,0),MATCH(EY$1,Exch_month21,0))</f>
        <v>42000</v>
      </c>
      <c r="EZ4" s="36">
        <f>INDEX(Exchange_rate20,MATCH('Exch rates'!A4,Exch_regions,0),MATCH(EZ$1,Exch_month22,0))</f>
        <v>42000</v>
      </c>
      <c r="FA4" s="36">
        <f>INDEX(Exchange_rate22,MATCH('Exch rates'!A4,Exch_regions,0),MATCH(FA$1,Exch_month24,0))</f>
        <v>42000</v>
      </c>
      <c r="FB4" s="36">
        <f>INDEX(Exchange_rate23,MATCH('Exch rates'!A4,Exch_regions,0),MATCH(FB$1,Exch_month25,0))</f>
        <v>42000</v>
      </c>
      <c r="FC4" s="36">
        <f>INDEX(Exchange_rate24,MATCH('Exch rates'!A4,Exch_regions,0),MATCH(FC$1,Exch_month26,0))</f>
        <v>42000</v>
      </c>
    </row>
    <row r="5" spans="1:159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  <c r="EX5" s="36">
        <f>INDEX(Exchange_rate18,MATCH('Exch rates'!A5,Exch_regions,0),MATCH(EX$1,Exch_month20,0))</f>
        <v>42000</v>
      </c>
      <c r="EY5" s="36">
        <f>INDEX(Exchange_rate19,MATCH('Exch rates'!A5,Exch_regions,0),MATCH(EY$1,Exch_month21,0))</f>
        <v>42000</v>
      </c>
      <c r="EZ5" s="36">
        <f>INDEX(Exchange_rate20,MATCH('Exch rates'!A5,Exch_regions,0),MATCH(EZ$1,Exch_month22,0))</f>
        <v>42000</v>
      </c>
      <c r="FA5" s="36">
        <f>INDEX(Exchange_rate22,MATCH('Exch rates'!A5,Exch_regions,0),MATCH(FA$1,Exch_month24,0))</f>
        <v>42000</v>
      </c>
      <c r="FB5" s="36">
        <f>INDEX(Exchange_rate23,MATCH('Exch rates'!A5,Exch_regions,0),MATCH(FB$1,Exch_month25,0))</f>
        <v>42000</v>
      </c>
      <c r="FC5" s="36">
        <f>INDEX(Exchange_rate24,MATCH('Exch rates'!A5,Exch_regions,0),MATCH(FC$1,Exch_month26,0))</f>
        <v>42000</v>
      </c>
    </row>
    <row r="6" spans="1:159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  <c r="EX6" s="36">
        <f>INDEX(Exchange_rate18,MATCH('Exch rates'!A6,Exch_regions,0),MATCH(EX$1,Exch_month20,0))</f>
        <v>40000</v>
      </c>
      <c r="EY6" s="36">
        <f>INDEX(Exchange_rate19,MATCH('Exch rates'!A6,Exch_regions,0),MATCH(EY$1,Exch_month21,0))</f>
        <v>40000</v>
      </c>
      <c r="EZ6" s="36">
        <f>INDEX(Exchange_rate20,MATCH('Exch rates'!A6,Exch_regions,0),MATCH(EZ$1,Exch_month22,0))</f>
        <v>40000</v>
      </c>
      <c r="FA6" s="36">
        <f>INDEX(Exchange_rate22,MATCH('Exch rates'!A6,Exch_regions,0),MATCH(FA$1,Exch_month24,0))</f>
        <v>40400</v>
      </c>
      <c r="FB6" s="36">
        <f>INDEX(Exchange_rate23,MATCH('Exch rates'!A6,Exch_regions,0),MATCH(FB$1,Exch_month25,0))</f>
        <v>40000</v>
      </c>
      <c r="FC6" s="36">
        <f>INDEX(Exchange_rate24,MATCH('Exch rates'!A6,Exch_regions,0),MATCH(FC$1,Exch_month26,0))</f>
        <v>40000</v>
      </c>
    </row>
    <row r="7" spans="1:159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  <c r="EX7" s="36">
        <f>INDEX(Exchange_rate18,MATCH('Exch rates'!A7,Exch_regions,0),MATCH(EX$1,Exch_month20,0))</f>
        <v>42000</v>
      </c>
      <c r="EY7" s="36">
        <f>INDEX(Exchange_rate19,MATCH('Exch rates'!A7,Exch_regions,0),MATCH(EY$1,Exch_month21,0))</f>
        <v>42000</v>
      </c>
      <c r="EZ7" s="36">
        <f>INDEX(Exchange_rate20,MATCH('Exch rates'!A7,Exch_regions,0),MATCH(EZ$1,Exch_month22,0))</f>
        <v>42000</v>
      </c>
      <c r="FA7" s="36">
        <f>INDEX(Exchange_rate22,MATCH('Exch rates'!A7,Exch_regions,0),MATCH(FA$1,Exch_month24,0))</f>
        <v>42000</v>
      </c>
      <c r="FB7" s="36">
        <f>INDEX(Exchange_rate23,MATCH('Exch rates'!A7,Exch_regions,0),MATCH(FB$1,Exch_month25,0))</f>
        <v>42000</v>
      </c>
      <c r="FC7" s="36">
        <f>INDEX(Exchange_rate24,MATCH('Exch rates'!A7,Exch_regions,0),MATCH(FC$1,Exch_month26,0))</f>
        <v>42000</v>
      </c>
    </row>
    <row r="8" spans="1:159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  <c r="EX8" s="36">
        <f>INDEX(Exchange_rate18,MATCH('Exch rates'!A8,Exch_regions,0),MATCH(EX$1,Exch_month20,0))</f>
        <v>10600</v>
      </c>
      <c r="EY8" s="36">
        <f>INDEX(Exchange_rate19,MATCH('Exch rates'!A8,Exch_regions,0),MATCH(EY$1,Exch_month21,0))</f>
        <v>10700</v>
      </c>
      <c r="EZ8" s="36">
        <f>INDEX(Exchange_rate20,MATCH('Exch rates'!A8,Exch_regions,0),MATCH(EZ$1,Exch_month22,0))</f>
        <v>10825</v>
      </c>
      <c r="FA8" s="36">
        <f>INDEX(Exchange_rate22,MATCH('Exch rates'!A8,Exch_regions,0),MATCH(FA$1,Exch_month24,0))</f>
        <v>10800</v>
      </c>
      <c r="FB8" s="36">
        <f>INDEX(Exchange_rate23,MATCH('Exch rates'!A8,Exch_regions,0),MATCH(FB$1,Exch_month25,0))</f>
        <v>10750</v>
      </c>
      <c r="FC8" s="36">
        <f>INDEX(Exchange_rate24,MATCH('Exch rates'!A8,Exch_regions,0),MATCH(FC$1,Exch_month26,0))</f>
        <v>10800</v>
      </c>
    </row>
    <row r="9" spans="1:159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  <c r="EX9" s="36">
        <f>INDEX(Exchange_rate18,MATCH('Exch rates'!A9,Exch_regions,0),MATCH(EX$1,Exch_month20,0))</f>
        <v>10000</v>
      </c>
      <c r="EY9" s="36">
        <f>INDEX(Exchange_rate19,MATCH('Exch rates'!A9,Exch_regions,0),MATCH(EY$1,Exch_month21,0))</f>
        <v>10250</v>
      </c>
      <c r="EZ9" s="36">
        <f>INDEX(Exchange_rate20,MATCH('Exch rates'!A9,Exch_regions,0),MATCH(EZ$1,Exch_month22,0))</f>
        <v>10000</v>
      </c>
      <c r="FA9" s="36">
        <f>INDEX(Exchange_rate22,MATCH('Exch rates'!A9,Exch_regions,0),MATCH(FA$1,Exch_month24,0))</f>
        <v>10000</v>
      </c>
      <c r="FB9" s="36">
        <f>INDEX(Exchange_rate23,MATCH('Exch rates'!A9,Exch_regions,0),MATCH(FB$1,Exch_month25,0))</f>
        <v>10700</v>
      </c>
      <c r="FC9" s="36">
        <f>INDEX(Exchange_rate24,MATCH('Exch rates'!A9,Exch_regions,0),MATCH(FC$1,Exch_month26,0))</f>
        <v>10000</v>
      </c>
    </row>
    <row r="10" spans="1:159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  <c r="EX10" s="36">
        <f>INDEX(Exchange_rate18,MATCH('Exch rates'!A10,Exch_regions,0),MATCH(EX$1,Exch_month20,0))</f>
        <v>10000</v>
      </c>
      <c r="EY10" s="36">
        <f>INDEX(Exchange_rate19,MATCH('Exch rates'!A10,Exch_regions,0),MATCH(EY$1,Exch_month21,0))</f>
        <v>10000</v>
      </c>
      <c r="EZ10" s="36">
        <f>INDEX(Exchange_rate20,MATCH('Exch rates'!A10,Exch_regions,0),MATCH(EZ$1,Exch_month22,0))</f>
        <v>10000</v>
      </c>
      <c r="FA10" s="36">
        <f>INDEX(Exchange_rate22,MATCH('Exch rates'!A10,Exch_regions,0),MATCH(FA$1,Exch_month24,0))</f>
        <v>10350</v>
      </c>
      <c r="FB10" s="36">
        <f>INDEX(Exchange_rate23,MATCH('Exch rates'!A10,Exch_regions,0),MATCH(FB$1,Exch_month25,0))</f>
        <v>10369</v>
      </c>
      <c r="FC10" s="36">
        <f>INDEX(Exchange_rate24,MATCH('Exch rates'!A10,Exch_regions,0),MATCH(FC$1,Exch_month26,0))</f>
        <v>10737.5</v>
      </c>
    </row>
    <row r="11" spans="1:159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  <c r="EX11" s="36">
        <f>INDEX(Exchange_rate18,MATCH('Exch rates'!A11,Exch_regions,0),MATCH(EX$1,Exch_month20,0))</f>
        <v>29166.666666666668</v>
      </c>
      <c r="EY11" s="36">
        <f>INDEX(Exchange_rate19,MATCH('Exch rates'!A11,Exch_regions,0),MATCH(EY$1,Exch_month21,0))</f>
        <v>30333.333333333332</v>
      </c>
      <c r="EZ11" s="36">
        <f>INDEX(Exchange_rate20,MATCH('Exch rates'!A11,Exch_regions,0),MATCH(EZ$1,Exch_month22,0))</f>
        <v>29917</v>
      </c>
      <c r="FA11" s="36">
        <f>INDEX(Exchange_rate22,MATCH('Exch rates'!A11,Exch_regions,0),MATCH(FA$1,Exch_month24,0))</f>
        <v>30566.666666666668</v>
      </c>
      <c r="FB11" s="36">
        <f>INDEX(Exchange_rate23,MATCH('Exch rates'!A11,Exch_regions,0),MATCH(FB$1,Exch_month25,0))</f>
        <v>30567</v>
      </c>
      <c r="FC11" s="36">
        <f>INDEX(Exchange_rate24,MATCH('Exch rates'!A11,Exch_regions,0),MATCH(FC$1,Exch_month26,0))</f>
        <v>31583.333333333332</v>
      </c>
    </row>
    <row r="12" spans="1:159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  <c r="EX12" s="36">
        <f>INDEX(Exchange_rate18,MATCH('Exch rates'!A12,Exch_regions,0),MATCH(EX$1,Exch_month20,0))</f>
        <v>29666.666666666668</v>
      </c>
      <c r="EY12" s="36">
        <f>INDEX(Exchange_rate19,MATCH('Exch rates'!A12,Exch_regions,0),MATCH(EY$1,Exch_month21,0))</f>
        <v>33583.333333333336</v>
      </c>
      <c r="EZ12" s="36">
        <f>INDEX(Exchange_rate20,MATCH('Exch rates'!A12,Exch_regions,0),MATCH(EZ$1,Exch_month22,0))</f>
        <v>30000</v>
      </c>
      <c r="FA12" s="36">
        <f>INDEX(Exchange_rate22,MATCH('Exch rates'!A12,Exch_regions,0),MATCH(FA$1,Exch_month24,0))</f>
        <v>31333</v>
      </c>
      <c r="FB12" s="36">
        <f>INDEX(Exchange_rate23,MATCH('Exch rates'!A12,Exch_regions,0),MATCH(FB$1,Exch_month25,0))</f>
        <v>31000</v>
      </c>
      <c r="FC12" s="36">
        <f>INDEX(Exchange_rate24,MATCH('Exch rates'!A12,Exch_regions,0),MATCH(FC$1,Exch_month26,0))</f>
        <v>32166.666666666668</v>
      </c>
    </row>
    <row r="13" spans="1:159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  <c r="EX13" s="36">
        <f>INDEX(Exchange_rate18,MATCH('Exch rates'!A13,Exch_regions,0),MATCH(EX$1,Exch_month20,0))</f>
        <v>29650</v>
      </c>
      <c r="EY13" s="36">
        <f>INDEX(Exchange_rate19,MATCH('Exch rates'!A13,Exch_regions,0),MATCH(EY$1,Exch_month21,0))</f>
        <v>29437.5</v>
      </c>
      <c r="EZ13" s="36">
        <f>INDEX(Exchange_rate20,MATCH('Exch rates'!A13,Exch_regions,0),MATCH(EZ$1,Exch_month22,0))</f>
        <v>30062.5</v>
      </c>
      <c r="FA13" s="36">
        <f>INDEX(Exchange_rate22,MATCH('Exch rates'!A13,Exch_regions,0),MATCH(FA$1,Exch_month24,0))</f>
        <v>30250</v>
      </c>
      <c r="FB13" s="36">
        <f>INDEX(Exchange_rate23,MATCH('Exch rates'!A13,Exch_regions,0),MATCH(FB$1,Exch_month25,0))</f>
        <v>31125</v>
      </c>
      <c r="FC13" s="36">
        <f>INDEX(Exchange_rate24,MATCH('Exch rates'!A13,Exch_regions,0),MATCH(FC$1,Exch_month26,0))</f>
        <v>31062.5</v>
      </c>
    </row>
    <row r="14" spans="1:159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  <c r="EX14" s="36">
        <f>INDEX(Exchange_rate18,MATCH('Exch rates'!A14,Exch_regions,0),MATCH(EX$1,Exch_month20,0))</f>
        <v>26700</v>
      </c>
      <c r="EY14" s="36">
        <f>INDEX(Exchange_rate19,MATCH('Exch rates'!A14,Exch_regions,0),MATCH(EY$1,Exch_month21,0))</f>
        <v>26700</v>
      </c>
      <c r="EZ14" s="36">
        <f>INDEX(Exchange_rate20,MATCH('Exch rates'!A14,Exch_regions,0),MATCH(EZ$1,Exch_month22,0))</f>
        <v>26700</v>
      </c>
      <c r="FA14" s="36">
        <f>INDEX(Exchange_rate22,MATCH('Exch rates'!A14,Exch_regions,0),MATCH(FA$1,Exch_month24,0))</f>
        <v>26700</v>
      </c>
      <c r="FB14" s="36">
        <f>INDEX(Exchange_rate23,MATCH('Exch rates'!A14,Exch_regions,0),MATCH(FB$1,Exch_month25,0))</f>
        <v>26700</v>
      </c>
      <c r="FC14" s="36">
        <f>INDEX(Exchange_rate24,MATCH('Exch rates'!A14,Exch_regions,0),MATCH(FC$1,Exch_month26,0))</f>
        <v>26700</v>
      </c>
    </row>
    <row r="15" spans="1:159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  <c r="EX15" s="36">
        <f>INDEX(Exchange_rate18,MATCH('Exch rates'!A15,Exch_regions,0),MATCH(EX$1,Exch_month20,0))</f>
        <v>29500</v>
      </c>
      <c r="EY15" s="36">
        <f>INDEX(Exchange_rate19,MATCH('Exch rates'!A15,Exch_regions,0),MATCH(EY$1,Exch_month21,0))</f>
        <v>29875</v>
      </c>
      <c r="EZ15" s="36">
        <f>INDEX(Exchange_rate20,MATCH('Exch rates'!A15,Exch_regions,0),MATCH(EZ$1,Exch_month22,0))</f>
        <v>30125</v>
      </c>
      <c r="FA15" s="36">
        <f>INDEX(Exchange_rate22,MATCH('Exch rates'!A15,Exch_regions,0),MATCH(FA$1,Exch_month24,0))</f>
        <v>32250</v>
      </c>
      <c r="FB15" s="36">
        <f>INDEX(Exchange_rate23,MATCH('Exch rates'!A15,Exch_regions,0),MATCH(FB$1,Exch_month25,0))</f>
        <v>32750</v>
      </c>
      <c r="FC15" s="36">
        <f>INDEX(Exchange_rate24,MATCH('Exch rates'!A15,Exch_regions,0),MATCH(FC$1,Exch_month26,0))</f>
        <v>35333.333333333336</v>
      </c>
    </row>
    <row r="16" spans="1:159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  <c r="EX16" s="36">
        <f>INDEX(Exchange_rate18,MATCH('Exch rates'!A16,Exch_regions,0),MATCH(EX$1,Exch_month20,0))</f>
        <v>27433.333333333332</v>
      </c>
      <c r="EY16" s="36">
        <f>INDEX(Exchange_rate19,MATCH('Exch rates'!A16,Exch_regions,0),MATCH(EY$1,Exch_month21,0))</f>
        <v>28556.25</v>
      </c>
      <c r="EZ16" s="36">
        <f>INDEX(Exchange_rate20,MATCH('Exch rates'!A16,Exch_regions,0),MATCH(EZ$1,Exch_month22,0))</f>
        <v>29750</v>
      </c>
      <c r="FA16" s="36">
        <f>INDEX(Exchange_rate22,MATCH('Exch rates'!A16,Exch_regions,0),MATCH(FA$1,Exch_month24,0))</f>
        <v>30500</v>
      </c>
      <c r="FB16" s="36">
        <f>INDEX(Exchange_rate23,MATCH('Exch rates'!A16,Exch_regions,0),MATCH(FB$1,Exch_month25,0))</f>
        <v>30500</v>
      </c>
      <c r="FC16" s="36">
        <f>INDEX(Exchange_rate24,MATCH('Exch rates'!A16,Exch_regions,0),MATCH(FC$1,Exch_month26,0))</f>
        <v>30750</v>
      </c>
    </row>
    <row r="17" spans="1:159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  <c r="EX17" s="36">
        <f>INDEX(Exchange_rate18,MATCH('Exch rates'!A17,Exch_regions,0),MATCH(EX$1,Exch_month20,0))</f>
        <v>29700</v>
      </c>
      <c r="EY17" s="36">
        <f>INDEX(Exchange_rate19,MATCH('Exch rates'!A17,Exch_regions,0),MATCH(EY$1,Exch_month21,0))</f>
        <v>30833.333333333332</v>
      </c>
      <c r="EZ17" s="36">
        <f>INDEX(Exchange_rate20,MATCH('Exch rates'!A17,Exch_regions,0),MATCH(EZ$1,Exch_month22,0))</f>
        <v>31333.333333333332</v>
      </c>
      <c r="FA17" s="36">
        <f>INDEX(Exchange_rate22,MATCH('Exch rates'!A17,Exch_regions,0),MATCH(FA$1,Exch_month24,0))</f>
        <v>32133.333333333332</v>
      </c>
      <c r="FB17" s="36">
        <f>INDEX(Exchange_rate23,MATCH('Exch rates'!A17,Exch_regions,0),MATCH(FB$1,Exch_month25,0))</f>
        <v>33333.333333333336</v>
      </c>
      <c r="FC17" s="36">
        <f>INDEX(Exchange_rate24,MATCH('Exch rates'!A17,Exch_regions,0),MATCH(FC$1,Exch_month26,0))</f>
        <v>33333.333333333336</v>
      </c>
    </row>
    <row r="18" spans="1:159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  <c r="EX18" s="36">
        <f>INDEX(Exchange_rate18,MATCH('Exch rates'!A18,Exch_regions,0),MATCH(EX$1,Exch_month20,0))</f>
        <v>30000</v>
      </c>
      <c r="EY18" s="36">
        <f>INDEX(Exchange_rate19,MATCH('Exch rates'!A18,Exch_regions,0),MATCH(EY$1,Exch_month21,0))</f>
        <v>30000</v>
      </c>
      <c r="EZ18" s="36">
        <f>INDEX(Exchange_rate20,MATCH('Exch rates'!A18,Exch_regions,0),MATCH(EZ$1,Exch_month22,0))</f>
        <v>30000</v>
      </c>
      <c r="FA18" s="36">
        <f>INDEX(Exchange_rate22,MATCH('Exch rates'!A18,Exch_regions,0),MATCH(FA$1,Exch_month24,0))</f>
        <v>30000</v>
      </c>
      <c r="FB18" s="36">
        <f>INDEX(Exchange_rate23,MATCH('Exch rates'!A18,Exch_regions,0),MATCH(FB$1,Exch_month25,0))</f>
        <v>30000</v>
      </c>
      <c r="FC18" s="36">
        <f>INDEX(Exchange_rate24,MATCH('Exch rates'!A18,Exch_regions,0),MATCH(FC$1,Exch_month26,0))</f>
        <v>30000</v>
      </c>
    </row>
    <row r="19" spans="1:159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  <c r="EX19" s="36">
        <f>INDEX(Exchange_rate18,MATCH('Exch rates'!A19,Exch_regions,0),MATCH(EX$1,Exch_month20,0))</f>
        <v>27333.333333333332</v>
      </c>
      <c r="EY19" s="36">
        <f>INDEX(Exchange_rate19,MATCH('Exch rates'!A19,Exch_regions,0),MATCH(EY$1,Exch_month21,0))</f>
        <v>27250</v>
      </c>
      <c r="EZ19" s="36">
        <f>INDEX(Exchange_rate20,MATCH('Exch rates'!A19,Exch_regions,0),MATCH(EZ$1,Exch_month22,0))</f>
        <v>27708.333333333332</v>
      </c>
      <c r="FA19" s="36">
        <f>INDEX(Exchange_rate22,MATCH('Exch rates'!A19,Exch_regions,0),MATCH(FA$1,Exch_month24,0))</f>
        <v>27708.333333333332</v>
      </c>
      <c r="FB19" s="36">
        <f>INDEX(Exchange_rate23,MATCH('Exch rates'!A19,Exch_regions,0),MATCH(FB$1,Exch_month25,0))</f>
        <v>28225</v>
      </c>
      <c r="FC19" s="36">
        <f>INDEX(Exchange_rate24,MATCH('Exch rates'!A19,Exch_regions,0),MATCH(FC$1,Exch_month26,0))</f>
        <v>28358.333333333332</v>
      </c>
    </row>
    <row r="20" spans="1:159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FC20"/>
  <sheetViews>
    <sheetView zoomScaleNormal="100" workbookViewId="0">
      <pane xSplit="1" ySplit="1" topLeftCell="ES2" activePane="bottomRight" state="frozen"/>
      <selection activeCell="KZ1" sqref="KZ1:LA20"/>
      <selection pane="topRight" activeCell="KZ1" sqref="KZ1:LA20"/>
      <selection pane="bottomLeft" activeCell="KZ1" sqref="KZ1:LA20"/>
      <selection pane="bottomRight" sqref="A1:FC1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10.08984375" bestFit="1" customWidth="1"/>
    <col min="144" max="145" width="9.36328125" bestFit="1" customWidth="1"/>
    <col min="154" max="154" width="10.08984375" bestFit="1" customWidth="1"/>
    <col min="156" max="157" width="9.6328125" bestFit="1" customWidth="1"/>
  </cols>
  <sheetData>
    <row r="1" spans="1:159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  <c r="FC1" s="32">
        <v>46054</v>
      </c>
    </row>
    <row r="2" spans="1:159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  <c r="EX2" s="43">
        <v>10000</v>
      </c>
      <c r="EY2" s="43">
        <v>10250</v>
      </c>
      <c r="EZ2" s="43">
        <v>10000</v>
      </c>
      <c r="FA2" s="43">
        <v>10000</v>
      </c>
      <c r="FB2" s="43">
        <v>10700</v>
      </c>
      <c r="FC2" s="43">
        <v>10000</v>
      </c>
    </row>
    <row r="3" spans="1:159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  <c r="EX3" s="43">
        <v>29166.666666666668</v>
      </c>
      <c r="EY3" s="43">
        <v>30333.333333333332</v>
      </c>
      <c r="EZ3" s="43">
        <v>29917</v>
      </c>
      <c r="FA3" s="43">
        <v>30566.666666666668</v>
      </c>
      <c r="FB3" s="43">
        <v>30567</v>
      </c>
      <c r="FC3" s="43">
        <v>31583.333333333332</v>
      </c>
    </row>
    <row r="4" spans="1:159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  <c r="EX4" s="43">
        <v>27333.333333333332</v>
      </c>
      <c r="EY4" s="43">
        <v>27250</v>
      </c>
      <c r="EZ4" s="43">
        <v>27708.333333333332</v>
      </c>
      <c r="FA4" s="43">
        <v>27708.333333333332</v>
      </c>
      <c r="FB4" s="43">
        <v>28225</v>
      </c>
      <c r="FC4" s="43">
        <v>28358.333333333332</v>
      </c>
    </row>
    <row r="5" spans="1:159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  <c r="EX5" s="43">
        <v>42000</v>
      </c>
      <c r="EY5" s="43">
        <v>42000</v>
      </c>
      <c r="EZ5" s="43">
        <v>42000</v>
      </c>
      <c r="FA5" s="43">
        <v>42000</v>
      </c>
      <c r="FB5" s="43">
        <v>42000</v>
      </c>
      <c r="FC5" s="43">
        <v>42000</v>
      </c>
    </row>
    <row r="6" spans="1:159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  <c r="EX6" s="43">
        <v>29666.666666666668</v>
      </c>
      <c r="EY6" s="43">
        <v>33583.333333333336</v>
      </c>
      <c r="EZ6" s="43">
        <v>30000</v>
      </c>
      <c r="FA6" s="43">
        <v>31333</v>
      </c>
      <c r="FB6" s="43">
        <v>31000</v>
      </c>
      <c r="FC6" s="43">
        <v>32166.666666666668</v>
      </c>
    </row>
    <row r="7" spans="1:159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  <c r="EX7" s="43">
        <v>26000</v>
      </c>
      <c r="EY7" s="43">
        <v>26000</v>
      </c>
      <c r="EZ7" s="43">
        <v>28000</v>
      </c>
      <c r="FA7" s="43">
        <v>26333.333333333332</v>
      </c>
      <c r="FB7" s="43">
        <v>26333.333333333332</v>
      </c>
      <c r="FC7" s="43">
        <v>26333.333333333332</v>
      </c>
    </row>
    <row r="8" spans="1:159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  <c r="EX8" s="43">
        <v>29650</v>
      </c>
      <c r="EY8" s="43">
        <v>29437.5</v>
      </c>
      <c r="EZ8" s="43">
        <v>30062.5</v>
      </c>
      <c r="FA8" s="43">
        <v>30250</v>
      </c>
      <c r="FB8" s="43">
        <v>31125</v>
      </c>
      <c r="FC8" s="43">
        <v>31062.5</v>
      </c>
    </row>
    <row r="9" spans="1:159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  <c r="EX9" s="43">
        <v>26700</v>
      </c>
      <c r="EY9" s="43">
        <v>26700</v>
      </c>
      <c r="EZ9" s="43">
        <v>26700</v>
      </c>
      <c r="FA9" s="43">
        <v>26700</v>
      </c>
      <c r="FB9" s="43">
        <v>26700</v>
      </c>
      <c r="FC9" s="43">
        <v>26700</v>
      </c>
    </row>
    <row r="10" spans="1:159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  <c r="EX10" s="43">
        <v>29500</v>
      </c>
      <c r="EY10" s="43">
        <v>29875</v>
      </c>
      <c r="EZ10" s="43">
        <v>30125</v>
      </c>
      <c r="FA10" s="43">
        <v>32250</v>
      </c>
      <c r="FB10" s="43">
        <v>32750</v>
      </c>
      <c r="FC10" s="43">
        <v>35333.333333333336</v>
      </c>
    </row>
    <row r="11" spans="1:159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  <c r="EX11" s="43">
        <v>27433.333333333332</v>
      </c>
      <c r="EY11" s="43">
        <v>28556.25</v>
      </c>
      <c r="EZ11" s="43">
        <v>29750</v>
      </c>
      <c r="FA11" s="43">
        <v>30500</v>
      </c>
      <c r="FB11" s="43">
        <v>30500</v>
      </c>
      <c r="FC11" s="43">
        <v>30750</v>
      </c>
    </row>
    <row r="12" spans="1:159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  <c r="EX12" s="43">
        <v>29700</v>
      </c>
      <c r="EY12" s="43">
        <v>30833.333333333332</v>
      </c>
      <c r="EZ12" s="43">
        <v>31333.333333333332</v>
      </c>
      <c r="FA12" s="43">
        <v>32133.333333333332</v>
      </c>
      <c r="FB12" s="43">
        <v>33333.333333333336</v>
      </c>
      <c r="FC12" s="43">
        <v>33333.333333333336</v>
      </c>
    </row>
    <row r="13" spans="1:159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  <c r="EX13" s="43">
        <v>30000</v>
      </c>
      <c r="EY13" s="43">
        <v>30000</v>
      </c>
      <c r="EZ13" s="43">
        <v>30000</v>
      </c>
      <c r="FA13" s="43">
        <v>30000</v>
      </c>
      <c r="FB13" s="43">
        <v>30000</v>
      </c>
      <c r="FC13" s="43">
        <v>30000</v>
      </c>
    </row>
    <row r="14" spans="1:159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  <c r="EX14" s="43">
        <v>36000</v>
      </c>
      <c r="EY14" s="43">
        <v>36500</v>
      </c>
      <c r="EZ14" s="43">
        <v>37000</v>
      </c>
      <c r="FA14" s="43">
        <v>36600</v>
      </c>
      <c r="FB14" s="43">
        <v>36000</v>
      </c>
      <c r="FC14" s="43">
        <v>36500</v>
      </c>
    </row>
    <row r="15" spans="1:159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  <c r="EX15" s="43">
        <v>42000</v>
      </c>
      <c r="EY15" s="43">
        <v>42000</v>
      </c>
      <c r="EZ15" s="43">
        <v>42000</v>
      </c>
      <c r="FA15" s="43">
        <v>42000</v>
      </c>
      <c r="FB15" s="43">
        <v>42000</v>
      </c>
      <c r="FC15" s="43">
        <v>42000</v>
      </c>
    </row>
    <row r="16" spans="1:159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  <c r="EX16" s="43">
        <v>40000</v>
      </c>
      <c r="EY16" s="43">
        <v>40000</v>
      </c>
      <c r="EZ16" s="43">
        <v>40000</v>
      </c>
      <c r="FA16" s="43">
        <v>40400</v>
      </c>
      <c r="FB16" s="43">
        <v>40000</v>
      </c>
      <c r="FC16" s="43">
        <v>40000</v>
      </c>
    </row>
    <row r="17" spans="1:159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  <c r="EX17" s="43">
        <v>42000</v>
      </c>
      <c r="EY17" s="43">
        <v>42000</v>
      </c>
      <c r="EZ17" s="43">
        <v>42000</v>
      </c>
      <c r="FA17" s="43">
        <v>42000</v>
      </c>
      <c r="FB17" s="43">
        <v>42000</v>
      </c>
      <c r="FC17" s="43">
        <v>42000</v>
      </c>
    </row>
    <row r="18" spans="1:159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  <c r="EX18" s="43">
        <v>10600</v>
      </c>
      <c r="EY18" s="43">
        <v>10700</v>
      </c>
      <c r="EZ18" s="43">
        <v>10825</v>
      </c>
      <c r="FA18" s="43">
        <v>10800</v>
      </c>
      <c r="FB18" s="43">
        <v>10750</v>
      </c>
      <c r="FC18" s="43">
        <v>10800</v>
      </c>
    </row>
    <row r="19" spans="1:159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  <c r="EX19" s="43">
        <v>10000</v>
      </c>
      <c r="EY19" s="43">
        <v>10000</v>
      </c>
      <c r="EZ19" s="43">
        <v>10000</v>
      </c>
      <c r="FA19" s="43">
        <v>10350</v>
      </c>
      <c r="FB19" s="43">
        <v>10369</v>
      </c>
      <c r="FC19" s="43">
        <v>10737.5</v>
      </c>
    </row>
    <row r="20" spans="1:159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customXml/itemProps3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55</vt:i4>
      </vt:variant>
    </vt:vector>
  </HeadingPairs>
  <TitlesOfParts>
    <vt:vector size="62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Exchange_rate18</vt:lpstr>
      <vt:lpstr>Exchange_rate19</vt:lpstr>
      <vt:lpstr>Exchange_rate20</vt:lpstr>
      <vt:lpstr>Exchange_rate21</vt:lpstr>
      <vt:lpstr>Exchange_rate22</vt:lpstr>
      <vt:lpstr>Exchange_rate23</vt:lpstr>
      <vt:lpstr>Exchange_rate24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2026-03-05T13:01:36Z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